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EliSandslett\Downloads\"/>
    </mc:Choice>
  </mc:AlternateContent>
  <xr:revisionPtr revIDLastSave="0" documentId="13_ncr:1_{EDA6F733-49DD-494D-A58D-A13EA55D2CCD}" xr6:coauthVersionLast="47" xr6:coauthVersionMax="47" xr10:uidLastSave="{00000000-0000-0000-0000-000000000000}"/>
  <bookViews>
    <workbookView xWindow="-120" yWindow="-120" windowWidth="29040" windowHeight="17520" tabRatio="814" xr2:uid="{00000000-000D-0000-FFFF-FFFF00000000}"/>
  </bookViews>
  <sheets>
    <sheet name="Fra 01.01.2026-" sheetId="22" r:id="rId1"/>
    <sheet name="Fra 01.01.2025-31.12.25" sheetId="21" r:id="rId2"/>
    <sheet name="Info" sheetId="4" r:id="rId3"/>
  </sheets>
  <definedNames>
    <definedName name="KundeNavn">#REF!</definedName>
    <definedName name="_xlnm.Print_Area" localSheetId="1">'Fra 01.01.2025-31.12.25'!$A$1:$U$91</definedName>
    <definedName name="_xlnm.Print_Area" localSheetId="0">'Fra 01.01.2026-'!$A$1:$U$90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71" i="22" l="1"/>
  <c r="S64" i="22"/>
  <c r="P64" i="22"/>
  <c r="N64" i="22"/>
  <c r="L64" i="22"/>
  <c r="T64" i="22" s="1"/>
  <c r="I64" i="22"/>
  <c r="D64" i="22"/>
  <c r="S63" i="22"/>
  <c r="P63" i="22"/>
  <c r="N63" i="22"/>
  <c r="L63" i="22"/>
  <c r="T63" i="22" s="1"/>
  <c r="S62" i="22"/>
  <c r="P62" i="22"/>
  <c r="N62" i="22"/>
  <c r="L62" i="22"/>
  <c r="T62" i="22" s="1"/>
  <c r="S61" i="22"/>
  <c r="P61" i="22"/>
  <c r="N61" i="22"/>
  <c r="L61" i="22"/>
  <c r="T61" i="22" s="1"/>
  <c r="S58" i="22"/>
  <c r="P58" i="22"/>
  <c r="N58" i="22"/>
  <c r="T58" i="22" s="1"/>
  <c r="S57" i="22"/>
  <c r="P57" i="22"/>
  <c r="N57" i="22"/>
  <c r="T57" i="22" s="1"/>
  <c r="S56" i="22"/>
  <c r="P56" i="22"/>
  <c r="N56" i="22"/>
  <c r="T32" i="22"/>
  <c r="T31" i="22"/>
  <c r="T26" i="22"/>
  <c r="O26" i="22"/>
  <c r="O30" i="22" s="1"/>
  <c r="T30" i="22" s="1"/>
  <c r="W12" i="22"/>
  <c r="W10" i="22"/>
  <c r="W12" i="21"/>
  <c r="W10" i="21"/>
  <c r="Z16" i="21"/>
  <c r="AC16" i="21" s="1"/>
  <c r="T72" i="21"/>
  <c r="I65" i="21"/>
  <c r="S64" i="21"/>
  <c r="P64" i="21"/>
  <c r="N64" i="21"/>
  <c r="L64" i="21"/>
  <c r="S63" i="21"/>
  <c r="P63" i="21"/>
  <c r="N63" i="21"/>
  <c r="L63" i="21"/>
  <c r="T63" i="21" s="1"/>
  <c r="S62" i="21"/>
  <c r="P62" i="21"/>
  <c r="N62" i="21"/>
  <c r="L62" i="21"/>
  <c r="P60" i="21"/>
  <c r="N60" i="21"/>
  <c r="S59" i="21"/>
  <c r="P59" i="21"/>
  <c r="N59" i="21"/>
  <c r="T59" i="21" s="1"/>
  <c r="S58" i="21"/>
  <c r="P58" i="21"/>
  <c r="N58" i="21"/>
  <c r="T58" i="21" s="1"/>
  <c r="S57" i="21"/>
  <c r="P57" i="21"/>
  <c r="N57" i="21"/>
  <c r="T33" i="21"/>
  <c r="T32" i="21"/>
  <c r="T31" i="21"/>
  <c r="T26" i="21"/>
  <c r="O26" i="21"/>
  <c r="T56" i="22" l="1"/>
  <c r="X12" i="22"/>
  <c r="Z16" i="22" s="1"/>
  <c r="AC16" i="22" s="1"/>
  <c r="T57" i="21"/>
  <c r="X12" i="21"/>
  <c r="T64" i="21"/>
  <c r="T62" i="21"/>
  <c r="L65" i="21"/>
  <c r="P65" i="21" s="1"/>
  <c r="AB16" i="22" l="1"/>
  <c r="X16" i="22" s="1"/>
  <c r="AA16" i="22"/>
  <c r="X14" i="22"/>
  <c r="X15" i="22" s="1"/>
  <c r="W6" i="22" s="1"/>
  <c r="S65" i="21"/>
  <c r="N65" i="21"/>
  <c r="X14" i="21"/>
  <c r="X15" i="21" s="1"/>
  <c r="W6" i="21" s="1"/>
  <c r="AB16" i="21"/>
  <c r="X16" i="21" s="1"/>
  <c r="Z8" i="21" s="1"/>
  <c r="AA16" i="21"/>
  <c r="T65" i="21"/>
  <c r="K41" i="21" l="1"/>
  <c r="K40" i="21"/>
  <c r="K55" i="22"/>
  <c r="K40" i="22"/>
  <c r="K39" i="22"/>
  <c r="AA8" i="22"/>
  <c r="K37" i="22" s="1"/>
  <c r="Z8" i="22"/>
  <c r="Y8" i="22"/>
  <c r="K56" i="21"/>
  <c r="K37" i="21"/>
  <c r="AA8" i="21"/>
  <c r="D60" i="21" s="1"/>
  <c r="Y8" i="21"/>
  <c r="K60" i="21" s="1"/>
  <c r="L60" i="21" s="1"/>
  <c r="K59" i="22" l="1"/>
  <c r="L59" i="22" s="1"/>
  <c r="D59" i="22"/>
  <c r="AB8" i="22"/>
  <c r="T6" i="22" s="1"/>
  <c r="K36" i="22"/>
  <c r="S37" i="22"/>
  <c r="P37" i="22"/>
  <c r="N37" i="22"/>
  <c r="S39" i="22"/>
  <c r="P39" i="22"/>
  <c r="N39" i="22"/>
  <c r="L39" i="22"/>
  <c r="S40" i="22"/>
  <c r="P40" i="22"/>
  <c r="N40" i="22"/>
  <c r="L40" i="22"/>
  <c r="K38" i="21"/>
  <c r="AB8" i="21"/>
  <c r="T6" i="21" s="1"/>
  <c r="S59" i="22" l="1"/>
  <c r="N59" i="22"/>
  <c r="P59" i="22"/>
  <c r="T40" i="22"/>
  <c r="T39" i="22"/>
  <c r="T37" i="22"/>
  <c r="S36" i="22"/>
  <c r="P36" i="22"/>
  <c r="N36" i="22"/>
  <c r="S60" i="21"/>
  <c r="S37" i="21"/>
  <c r="P37" i="21"/>
  <c r="N37" i="21"/>
  <c r="S38" i="21"/>
  <c r="P38" i="21"/>
  <c r="N38" i="21"/>
  <c r="S40" i="21"/>
  <c r="P40" i="21"/>
  <c r="N40" i="21"/>
  <c r="L40" i="21"/>
  <c r="S41" i="21"/>
  <c r="P41" i="21"/>
  <c r="N41" i="21"/>
  <c r="L41" i="21"/>
  <c r="D65" i="21"/>
  <c r="T59" i="22" l="1"/>
  <c r="T36" i="22"/>
  <c r="T40" i="21"/>
  <c r="T41" i="21"/>
  <c r="T37" i="21"/>
  <c r="T38" i="21"/>
  <c r="T60" i="21"/>
  <c r="T81" i="22" l="1"/>
  <c r="T84" i="22" s="1"/>
  <c r="T82" i="21"/>
  <c r="T85"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Magne Olufsen</author>
  </authors>
  <commentList>
    <comment ref="L5" authorId="0" shapeId="0" xr:uid="{B8F19B7C-35A7-45C8-876F-92B3552E2191}">
      <text>
        <r>
          <rPr>
            <sz val="9"/>
            <color indexed="81"/>
            <rFont val="Tahoma"/>
            <family val="2"/>
          </rPr>
          <t>Datoformat: 01.01.26</t>
        </r>
      </text>
    </comment>
    <comment ref="Q5" authorId="0" shapeId="0" xr:uid="{1FB9A02C-A028-4BEA-BC89-AD03C618A01A}">
      <text>
        <r>
          <rPr>
            <sz val="9"/>
            <color indexed="81"/>
            <rFont val="Tahoma"/>
            <family val="2"/>
          </rPr>
          <t>Format på klokkeslett:
08:00</t>
        </r>
      </text>
    </comment>
    <comment ref="T5" authorId="1" shapeId="0" xr:uid="{317FB90F-39D7-4860-90A1-C7555F858937}">
      <text>
        <r>
          <rPr>
            <sz val="9"/>
            <color indexed="81"/>
            <rFont val="Tahoma"/>
            <family val="2"/>
          </rPr>
          <t xml:space="preserve">Hvis reisen er over flere dager blir det døgndiett.
Er det reise på samme dag blir det dagdiett.
</t>
        </r>
        <r>
          <rPr>
            <b/>
            <sz val="9"/>
            <color indexed="81"/>
            <rFont val="Tahoma"/>
            <family val="2"/>
          </rPr>
          <t xml:space="preserve">På reiser med overnatting der reisen varer 6 timer eller mer ut over hele døgn, beregnes dietten etter satsene som gjelder for reiser uten overnatting.
</t>
        </r>
        <r>
          <rPr>
            <sz val="9"/>
            <color indexed="81"/>
            <rFont val="Tahoma"/>
            <family val="2"/>
          </rPr>
          <t xml:space="preserve">
Merk at Excel ikke er et reiseregningssystem og vil her i noen reisekombinasjoner regne feil antall diettdøgn. Dette kan være hvis reisen starer eller slutter på natt. I slike tilfeller og hvis du har en eldre versjon av  Excel, må du regne ut diettdøgnene manuelt og overskriver formlen. (Opphev arkbeskyttelse) </t>
        </r>
      </text>
    </comment>
    <comment ref="R29" authorId="0" shapeId="0" xr:uid="{7167F019-8511-4442-9551-A3379BB9CB96}">
      <text>
        <r>
          <rPr>
            <b/>
            <sz val="8"/>
            <color indexed="81"/>
            <rFont val="Tahoma"/>
            <family val="2"/>
          </rPr>
          <t xml:space="preserve">Du har krav på det du har avtalt med arbeidsgiver. 
Statens sats uansett kjørelengde kr 5,30 pr km inkl. el-bil.
</t>
        </r>
      </text>
    </comment>
    <comment ref="H31" authorId="0" shapeId="0" xr:uid="{EF473109-8D94-4AE9-B814-54D043F38D7E}">
      <text>
        <r>
          <rPr>
            <b/>
            <sz val="9"/>
            <color indexed="81"/>
            <rFont val="Tahoma"/>
            <family val="2"/>
          </rPr>
          <t>Hvis flere passasjerer legg inn alle navnene. 
Antall km * antall passasjerer legges inn i O31</t>
        </r>
      </text>
    </comment>
    <comment ref="R32" authorId="0" shapeId="0" xr:uid="{E40BD521-8FAF-48A6-B79A-06CCDACF4E87}">
      <text>
        <r>
          <rPr>
            <b/>
            <sz val="8"/>
            <color indexed="81"/>
            <rFont val="Tahoma"/>
            <family val="2"/>
          </rPr>
          <t>Tillegg for kjøring på skogs- og anleggsveier: 
kr 1,00 pr km.
Tillegg for frakt av utstyr og materiell:
kr 1,00 pr km.</t>
        </r>
      </text>
    </comment>
    <comment ref="D38" authorId="0" shapeId="0" xr:uid="{DCEABAB9-8FA5-4D76-8322-269B203FD61E}">
      <text>
        <r>
          <rPr>
            <sz val="9"/>
            <color indexed="81"/>
            <rFont val="Tahoma"/>
            <family val="2"/>
          </rPr>
          <t xml:space="preserve">Sett inn Navn på land
</t>
        </r>
      </text>
    </comment>
    <comment ref="I38" authorId="0" shapeId="0" xr:uid="{BA4492B3-B5C8-4D8B-9860-AE8105B6E489}">
      <text>
        <r>
          <rPr>
            <sz val="9"/>
            <color indexed="81"/>
            <rFont val="Tahoma"/>
            <family val="2"/>
          </rPr>
          <t>Sett inn full sats for land</t>
        </r>
      </text>
    </comment>
    <comment ref="L39" authorId="0" shapeId="0" xr:uid="{381A4E5B-04D2-46BE-A65E-1CB31CBB6531}">
      <text>
        <r>
          <rPr>
            <sz val="9"/>
            <color indexed="81"/>
            <rFont val="Tahoma"/>
            <family val="2"/>
          </rPr>
          <t>Beregning i beløpskolonnen regner med 50 % av full sats.</t>
        </r>
      </text>
    </comment>
    <comment ref="L40" authorId="0" shapeId="0" xr:uid="{0E4A7931-4524-4257-8BEB-2A90734E8AA5}">
      <text>
        <r>
          <rPr>
            <sz val="9"/>
            <color indexed="81"/>
            <rFont val="Tahoma"/>
            <family val="2"/>
          </rPr>
          <t>Beregning i beløpskolonnen regner med 100 % av full sats.</t>
        </r>
      </text>
    </comment>
    <comment ref="K54" authorId="0" shapeId="0" xr:uid="{2E73D456-A871-4009-B7AE-8ECB31802827}">
      <text>
        <r>
          <rPr>
            <sz val="9"/>
            <color indexed="81"/>
            <rFont val="Tahoma"/>
            <family val="2"/>
          </rPr>
          <t>Antall diettdøgn må manuelt føres ned på riktig linje ifht. type overnatting. Disse fordeles på linje 56, 57 og 58.</t>
        </r>
      </text>
    </comment>
    <comment ref="M55" authorId="0" shapeId="0" xr:uid="{E36D7668-C8F1-422A-9295-0D0F4754B73C}">
      <text>
        <r>
          <rPr>
            <sz val="9"/>
            <color indexed="81"/>
            <rFont val="Tahoma"/>
            <family val="2"/>
          </rPr>
          <t xml:space="preserve">Skriv inn antall i første kolonne. </t>
        </r>
      </text>
    </comment>
    <comment ref="L61" authorId="0" shapeId="0" xr:uid="{AA895774-BA7F-4098-8A89-7F4850C06A04}">
      <text>
        <r>
          <rPr>
            <sz val="9"/>
            <color indexed="81"/>
            <rFont val="Tahoma"/>
            <family val="2"/>
          </rPr>
          <t>Sats utenfor Norge iht. Statens reiseregulativ for utenlandsreiser, legg inn satsen i Celle I61.</t>
        </r>
      </text>
    </comment>
    <comment ref="L62" authorId="0" shapeId="0" xr:uid="{0C68FB45-4310-4AD5-B92C-A556747D2935}">
      <text>
        <r>
          <rPr>
            <sz val="9"/>
            <color indexed="81"/>
            <rFont val="Tahoma"/>
            <family val="2"/>
          </rPr>
          <t>Sats utenfor Norge iht. Statens reiseregulativ for utenlandsreiser, legg inn satsen i Celle I62.</t>
        </r>
      </text>
    </comment>
    <comment ref="L63" authorId="0" shapeId="0" xr:uid="{16819534-646A-4467-A2C0-B9A732A3DC01}">
      <text>
        <r>
          <rPr>
            <sz val="9"/>
            <color indexed="81"/>
            <rFont val="Tahoma"/>
            <family val="2"/>
          </rPr>
          <t>Sats utenfor Norge iht. Statens reiseregulativ for utenlandsreiser, legg inn satsen i Celle I63.</t>
        </r>
      </text>
    </comment>
    <comment ref="M88" authorId="0" shapeId="0" xr:uid="{8021CE3D-7111-4795-86C0-8BE88085CC47}">
      <text>
        <r>
          <rPr>
            <sz val="9"/>
            <color indexed="81"/>
            <rFont val="Tahoma"/>
            <family val="2"/>
          </rPr>
          <t>Hvis reiseregningen gjelder dagreise og arbeidstaker er på en reise utenfor normalarbeidssituasjon, skal det avkrysses for merkostnadssituasjon.</t>
        </r>
      </text>
    </comment>
    <comment ref="R88" authorId="0" shapeId="0" xr:uid="{456DDA0F-5F03-4AFB-83D5-029ACBA64B6B}">
      <text>
        <r>
          <rPr>
            <sz val="9"/>
            <color indexed="81"/>
            <rFont val="Tahoma"/>
            <family val="2"/>
          </rPr>
          <t xml:space="preserve">Hvis reiseregningen gjelder dagreise under en normalarbeidsituasjon, f.eks. selgere på kundebesøk, håndverkere i ordinær jobbsituasjon, eller andre i ordinær jobbsituasjon skal det avkrysses for normalarbeidssituasjon.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Magne Olufsen</author>
  </authors>
  <commentList>
    <comment ref="L5" authorId="0" shapeId="0" xr:uid="{EF0F4E1B-814E-4B68-A263-27AA4160E43C}">
      <text>
        <r>
          <rPr>
            <sz val="9"/>
            <color indexed="81"/>
            <rFont val="Tahoma"/>
            <family val="2"/>
          </rPr>
          <t>Datoformat: 01.01.23</t>
        </r>
      </text>
    </comment>
    <comment ref="Q5" authorId="0" shapeId="0" xr:uid="{DEE2FEA2-C89A-4529-ADF5-8B4359F33D58}">
      <text>
        <r>
          <rPr>
            <sz val="9"/>
            <color indexed="81"/>
            <rFont val="Tahoma"/>
            <family val="2"/>
          </rPr>
          <t>Format på klokkeslett:
08:00</t>
        </r>
      </text>
    </comment>
    <comment ref="T5" authorId="1" shapeId="0" xr:uid="{3BAF4BA4-E6F2-4F2F-919B-D288A31B1EF5}">
      <text>
        <r>
          <rPr>
            <sz val="9"/>
            <color indexed="81"/>
            <rFont val="Tahoma"/>
            <family val="2"/>
          </rPr>
          <t xml:space="preserve">Hvis reisen er over flere dager blir det døgndiett.
Er det reise på samme dag blir det dagdiett.
</t>
        </r>
        <r>
          <rPr>
            <b/>
            <sz val="9"/>
            <color indexed="81"/>
            <rFont val="Tahoma"/>
            <family val="2"/>
          </rPr>
          <t xml:space="preserve">På reiser med overnatting der reisen varer 6 timer eller mer ut over hele døgn, beregnes dietten etter satsene som gjelder for reiser uten overnatting.
</t>
        </r>
        <r>
          <rPr>
            <sz val="9"/>
            <color indexed="81"/>
            <rFont val="Tahoma"/>
            <family val="2"/>
          </rPr>
          <t xml:space="preserve">
Merk at Excel ikke er et reiseregningssystem og vil her i noen reisekombinasjoner regne feil antall diettdøgn. Dette kan være hvis reisen starer eller slutter på natt. I slike tilfeller og hvis du har en eldre versjon av  Excel, må du regne ut diettdøgnene manuelt og overskriver formlen. (Opphev arkbeskyttelse) </t>
        </r>
      </text>
    </comment>
    <comment ref="R30" authorId="0" shapeId="0" xr:uid="{42C04885-4428-44E0-A3D8-35B0A58E5BF2}">
      <text>
        <r>
          <rPr>
            <b/>
            <sz val="8"/>
            <color indexed="81"/>
            <rFont val="Tahoma"/>
            <family val="2"/>
          </rPr>
          <t xml:space="preserve">Du har krav på det du har avtalt med arbeidsgiver. 
Statens sats uansett kjørelengde kr 5,00 pr km inkl. el-bil.
</t>
        </r>
      </text>
    </comment>
    <comment ref="H32" authorId="0" shapeId="0" xr:uid="{F23F682A-AC1D-42A3-A9F8-D566C85D9371}">
      <text>
        <r>
          <rPr>
            <b/>
            <sz val="9"/>
            <color indexed="81"/>
            <rFont val="Tahoma"/>
            <family val="2"/>
          </rPr>
          <t>Hvis flere passasjerer legg inn alle navnene. 
Antall km * antall passasjerer legges inn i O31</t>
        </r>
      </text>
    </comment>
    <comment ref="R33" authorId="0" shapeId="0" xr:uid="{D445B8E6-A15D-474A-8682-2BA1D7B2CA9B}">
      <text>
        <r>
          <rPr>
            <b/>
            <sz val="8"/>
            <color indexed="81"/>
            <rFont val="Tahoma"/>
            <family val="2"/>
          </rPr>
          <t>Tillegg for kjøring på skogs- og anleggsveier: 
kr 1,00 pr km.
Tillegg for frakt av utstyr og materiell:
kr 1,00 pr km.</t>
        </r>
      </text>
    </comment>
    <comment ref="D39" authorId="0" shapeId="0" xr:uid="{8B0DB1E9-E5AC-4CEA-BE2D-6C88A9BD921B}">
      <text>
        <r>
          <rPr>
            <sz val="9"/>
            <color indexed="81"/>
            <rFont val="Tahoma"/>
            <family val="2"/>
          </rPr>
          <t xml:space="preserve">Sett inn Navn på land
</t>
        </r>
      </text>
    </comment>
    <comment ref="I39" authorId="0" shapeId="0" xr:uid="{C87C67E1-59CA-47CB-9702-70AFBE6F8A5C}">
      <text>
        <r>
          <rPr>
            <sz val="9"/>
            <color indexed="81"/>
            <rFont val="Tahoma"/>
            <family val="2"/>
          </rPr>
          <t>Sett inn full sats for land</t>
        </r>
      </text>
    </comment>
    <comment ref="L40" authorId="0" shapeId="0" xr:uid="{07D5BA91-48AA-47BE-B677-1AAFA2EBFCAB}">
      <text>
        <r>
          <rPr>
            <sz val="9"/>
            <color indexed="81"/>
            <rFont val="Tahoma"/>
            <family val="2"/>
          </rPr>
          <t>Beregning i beløpskolonnen regner med 50 % av full sats.</t>
        </r>
      </text>
    </comment>
    <comment ref="L41" authorId="0" shapeId="0" xr:uid="{D4948236-B41E-49ED-AE6A-CABF467FF4C8}">
      <text>
        <r>
          <rPr>
            <sz val="9"/>
            <color indexed="81"/>
            <rFont val="Tahoma"/>
            <family val="2"/>
          </rPr>
          <t>Beregning i beløpskolonnen regner med 100 % av full sats.</t>
        </r>
      </text>
    </comment>
    <comment ref="K55" authorId="0" shapeId="0" xr:uid="{96EDC6C3-7847-45F0-A072-125D0C54901F}">
      <text>
        <r>
          <rPr>
            <sz val="9"/>
            <color indexed="81"/>
            <rFont val="Tahoma"/>
            <family val="2"/>
          </rPr>
          <t>Antall diettdøgn må manuelt føres ned på riktig linje ifht. type overnatting. Disse fordeles på linje 57, 58 og 59.</t>
        </r>
      </text>
    </comment>
    <comment ref="M56" authorId="0" shapeId="0" xr:uid="{AA9F012D-E393-4952-BA40-F2C6599B79C8}">
      <text>
        <r>
          <rPr>
            <sz val="9"/>
            <color indexed="81"/>
            <rFont val="Tahoma"/>
            <family val="2"/>
          </rPr>
          <t xml:space="preserve">Skriv inn antall i første kolonne. </t>
        </r>
      </text>
    </comment>
    <comment ref="L62" authorId="0" shapeId="0" xr:uid="{BB7690A0-B0B0-4719-837F-681C080312F9}">
      <text>
        <r>
          <rPr>
            <sz val="9"/>
            <color indexed="81"/>
            <rFont val="Tahoma"/>
            <family val="2"/>
          </rPr>
          <t>Sats utenfor Norge iht. Statens reiseregulativ for utenlandsreiser, legg inn satsen i Celle I62.</t>
        </r>
      </text>
    </comment>
    <comment ref="L63" authorId="0" shapeId="0" xr:uid="{05BB0564-7350-4885-B111-089766802886}">
      <text>
        <r>
          <rPr>
            <sz val="9"/>
            <color indexed="81"/>
            <rFont val="Tahoma"/>
            <family val="2"/>
          </rPr>
          <t>Sats utenfor Norge iht. Statens reiseregulativ for utenlandsreiser, legg inn satsen i Celle I63.</t>
        </r>
      </text>
    </comment>
    <comment ref="L64" authorId="0" shapeId="0" xr:uid="{B66EB3D2-9845-46FD-8AB4-D3110F8B2F0A}">
      <text>
        <r>
          <rPr>
            <sz val="9"/>
            <color indexed="81"/>
            <rFont val="Tahoma"/>
            <family val="2"/>
          </rPr>
          <t>Sats utenfor Norge iht. Statens reiseregulativ for utenlandsreiser, legg inn satsen i Celle I64.</t>
        </r>
      </text>
    </comment>
    <comment ref="M89" authorId="0" shapeId="0" xr:uid="{1EA5DB36-59AC-4E49-9E88-40AC80E6015F}">
      <text>
        <r>
          <rPr>
            <sz val="9"/>
            <color indexed="81"/>
            <rFont val="Tahoma"/>
            <family val="2"/>
          </rPr>
          <t>Hvis reiseregningen gjelder dagreise og arbeidstaker er på en reise utenfor normalarbeidssituasjon, skal det avkrysses for merkostnadssituasjon.</t>
        </r>
      </text>
    </comment>
    <comment ref="R89" authorId="0" shapeId="0" xr:uid="{6E9198B7-2F1B-4FF5-A9E2-C16A9AC8CC5A}">
      <text>
        <r>
          <rPr>
            <sz val="9"/>
            <color indexed="81"/>
            <rFont val="Tahoma"/>
            <family val="2"/>
          </rPr>
          <t xml:space="preserve">Hvis reiseregningen gjelder dagreise under en normalarbeidsituasjon, f.eks. selgere på kundebesøk, håndverkere i ordinær jobbsituasjon, eller andre i ordinær jobbsituasjon skal det avkrysses for normalarbeidssituasjon. </t>
        </r>
      </text>
    </comment>
  </commentList>
</comments>
</file>

<file path=xl/sharedStrings.xml><?xml version="1.0" encoding="utf-8"?>
<sst xmlns="http://schemas.openxmlformats.org/spreadsheetml/2006/main" count="295" uniqueCount="114">
  <si>
    <t>Beløp NOK</t>
  </si>
  <si>
    <t>Kl.:</t>
  </si>
  <si>
    <t>-</t>
  </si>
  <si>
    <t xml:space="preserve">Overnatting Norge som gjøres opp etter faste satser </t>
  </si>
  <si>
    <t>Sum km</t>
  </si>
  <si>
    <t>Land</t>
  </si>
  <si>
    <t>Til</t>
  </si>
  <si>
    <t>Avdeling:</t>
  </si>
  <si>
    <t>Fra</t>
  </si>
  <si>
    <t>Passasjertillegg</t>
  </si>
  <si>
    <t>Oppgi navn på passasjer(er):</t>
  </si>
  <si>
    <t>Attestasjon:</t>
  </si>
  <si>
    <t>Diett over 12 timer</t>
  </si>
  <si>
    <t>Sum:</t>
  </si>
  <si>
    <t xml:space="preserve"> Fra sted:</t>
  </si>
  <si>
    <t>Sum hittil i år:</t>
  </si>
  <si>
    <t>Sum godtgjørelse / utlegg:</t>
  </si>
  <si>
    <t>Navn og adresse på overnattingssted</t>
  </si>
  <si>
    <t xml:space="preserve"> Til  sted:</t>
  </si>
  <si>
    <t>Dato:</t>
  </si>
  <si>
    <t>Lunsj</t>
  </si>
  <si>
    <t>Middag</t>
  </si>
  <si>
    <t xml:space="preserve">   </t>
  </si>
  <si>
    <t xml:space="preserve"> Kl.slett:</t>
  </si>
  <si>
    <t xml:space="preserve">  </t>
  </si>
  <si>
    <t xml:space="preserve"> - Dekket av arbeidsgiver</t>
  </si>
  <si>
    <t>Avreisedato:</t>
  </si>
  <si>
    <t>Andre utgifter på reisen</t>
  </si>
  <si>
    <t>Samtykke til trekk i lønn</t>
  </si>
  <si>
    <t>Frokost</t>
  </si>
  <si>
    <t>Diett med overnatting</t>
  </si>
  <si>
    <t>Dato</t>
  </si>
  <si>
    <t>Underskrift arbeidstaker:</t>
  </si>
  <si>
    <t xml:space="preserve"> </t>
  </si>
  <si>
    <t>Antall</t>
  </si>
  <si>
    <t>Annet</t>
  </si>
  <si>
    <t>Sats</t>
  </si>
  <si>
    <t xml:space="preserve"> - Reiseforskudd</t>
  </si>
  <si>
    <t>Adresse:</t>
  </si>
  <si>
    <t>Navn:</t>
  </si>
  <si>
    <t>Bilgodtgjørelse</t>
  </si>
  <si>
    <t>Reisebeskrivelse og transportkostnader</t>
  </si>
  <si>
    <t>Skyldig</t>
  </si>
  <si>
    <t>Utgiftens art</t>
  </si>
  <si>
    <t>Hjemkomstdato:</t>
  </si>
  <si>
    <t>Ansattnr./identitet:</t>
  </si>
  <si>
    <t>Noen tips til bruk av skjema i Sticos oppslag</t>
  </si>
  <si>
    <t>Reisens formål/arrangement:</t>
  </si>
  <si>
    <t>Sats 5)</t>
  </si>
  <si>
    <t>Måltidstrekk i NOK 6)</t>
  </si>
  <si>
    <t>Opplysninger om overnattingssted-/type (i beløpsfeltet oppgis refusjon etter regning og legitimerte kostnader)</t>
  </si>
  <si>
    <t>Virksomhet:</t>
  </si>
  <si>
    <t>Differanse (ev. skattetrekk vil redusere utbetalingen)</t>
  </si>
  <si>
    <t>Måltidstrekk i NOK 1)</t>
  </si>
  <si>
    <t>Diett utland over 12 timer 3)</t>
  </si>
  <si>
    <t xml:space="preserve">Oppgi type tillegg: </t>
  </si>
  <si>
    <t>Vedlegg nr</t>
  </si>
  <si>
    <t>Vedlegg nr.</t>
  </si>
  <si>
    <t>Diettdøgn</t>
  </si>
  <si>
    <t xml:space="preserve">Stilling: </t>
  </si>
  <si>
    <t>For riktig skattemessig behandling på dagreise er det viktig å vite om arbeidstaker er i :</t>
  </si>
  <si>
    <t>Til gode overføres til bank - kontonr:</t>
  </si>
  <si>
    <t>Merkostnadsitusajon</t>
  </si>
  <si>
    <t>Normalarbeidssituasjon</t>
  </si>
  <si>
    <t>&lt;6</t>
  </si>
  <si>
    <t>6-12</t>
  </si>
  <si>
    <t>&gt;12</t>
  </si>
  <si>
    <t xml:space="preserve">Diett uten overnatting </t>
  </si>
  <si>
    <t>Diett 6-12 timer</t>
  </si>
  <si>
    <t>Diett utland 6-12 timer 2)</t>
  </si>
  <si>
    <t>Innenfor Norge</t>
  </si>
  <si>
    <t>Land utenfor Norge</t>
  </si>
  <si>
    <t xml:space="preserve">1) Måltidstrekk  Frokost 20 %, Lunsj 30 % Middag 50 % </t>
  </si>
  <si>
    <t xml:space="preserve">2) Diett utland 6-12 timer beregnes iht. Statens reiseregulativ for utenlandsreiser med 50 % av diettsatsen for det aktuelle landet. </t>
  </si>
  <si>
    <t>3) Diett utland over 12 timer beregnes iht. Statens reiseregulativ for utenlandsreiser med full diettsats for det aktuelle landet.</t>
  </si>
  <si>
    <t>Sats utland:</t>
  </si>
  <si>
    <t>Hotell i Norge</t>
  </si>
  <si>
    <t>Hotell utenfor Norge</t>
  </si>
  <si>
    <t>Siste døgn i Norge</t>
  </si>
  <si>
    <t>Siste døgn utenfor Norge</t>
  </si>
  <si>
    <t>Overnatting innenfor Norge 4)</t>
  </si>
  <si>
    <t>Overnatting i land utenfor Norge 4)</t>
  </si>
  <si>
    <t>Sats for land</t>
  </si>
  <si>
    <t xml:space="preserve">6) Måltidstrekk: Frokost 20 % av diettsatsen, Lunsj 30 %, Middag 50 %.  </t>
  </si>
  <si>
    <t>Full sats</t>
  </si>
  <si>
    <t>Virksomhetsopplysninger</t>
  </si>
  <si>
    <t>Opplysninger om arbeidstaker</t>
  </si>
  <si>
    <t xml:space="preserve">  Kl.:</t>
  </si>
  <si>
    <t>Signering</t>
  </si>
  <si>
    <t>For reiser i Norge og utlandet basert på statens satser</t>
  </si>
  <si>
    <t>Hybel m/kokemulighet eller privat</t>
  </si>
  <si>
    <t>Hybel u/kokemulighet eller pensjonat/brakke</t>
  </si>
  <si>
    <t>(behøver ikke oppgis ved overnatting i Norge privat)</t>
  </si>
  <si>
    <t>Reiseregning</t>
  </si>
  <si>
    <r>
      <t xml:space="preserve">4) Pensjonat gjelder også motell, hybel, brakke, leilighet mv </t>
    </r>
    <r>
      <rPr>
        <b/>
        <sz val="11"/>
        <color rgb="FF003B5C"/>
        <rFont val="Calibri"/>
        <family val="2"/>
        <scheme val="minor"/>
      </rPr>
      <t>uten</t>
    </r>
    <r>
      <rPr>
        <sz val="11"/>
        <color rgb="FF003B5C"/>
        <rFont val="Calibri"/>
        <family val="2"/>
        <scheme val="minor"/>
      </rPr>
      <t xml:space="preserve"> kokemuligheter. </t>
    </r>
  </si>
  <si>
    <t>Nattillegg (satsen kan kun utbetales trekkfritt ved overnatting i Norge som ikke er i regi av / dekket av arbeidsgiver)</t>
  </si>
  <si>
    <t>Kontonr./ lønnsart</t>
  </si>
  <si>
    <t xml:space="preserve">Vedlegg  nr. </t>
  </si>
  <si>
    <t>Type transportmiddel</t>
  </si>
  <si>
    <t>Hvis bil antall km</t>
  </si>
  <si>
    <t>5) Forhåndsutfylt med statens reiseregulativ. Utenlandssatsen må legges i I62, I63 eller I64. Siste døgn beregens utfra riktig innlegg av dato og klokkeslett øverst.</t>
  </si>
  <si>
    <t>Del av dag - siste døgn</t>
  </si>
  <si>
    <t>Dag + klokkeslett</t>
  </si>
  <si>
    <t>slutt-tid minus starttid</t>
  </si>
  <si>
    <t>Avrund dager</t>
  </si>
  <si>
    <t>Min</t>
  </si>
  <si>
    <t>Dag</t>
  </si>
  <si>
    <t>Timer</t>
  </si>
  <si>
    <t>x12 i desimalformat</t>
  </si>
  <si>
    <t>Antall hele diett døgn</t>
  </si>
  <si>
    <t>k</t>
  </si>
  <si>
    <t>5) Forhåndsutfylt med statens reiseregulativ. Utenlandssatsen må legges i I61, I62 eller I63. Siste døgn beregens utfra riktig innlegg av dato og klokkeslett øverst.</t>
  </si>
  <si>
    <t xml:space="preserve">Pnr: </t>
  </si>
  <si>
    <t xml:space="preserve">epost: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</si>
</sst>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 #,##0.00_ ;_ * \-#,##0.00_ ;_ * &quot;-&quot;??_ ;_ @_ "/>
    <numFmt numFmtId="165" formatCode="dd/mm/yy;@"/>
    <numFmt numFmtId="166" formatCode="#,##0.00;\-#,##0.00;"/>
    <numFmt numFmtId="167" formatCode="#,##0.00;#,##0.00;"/>
    <numFmt numFmtId="168" formatCode="0;;"/>
    <numFmt numFmtId="169" formatCode="_ * #,##0_ ;_ * \-#,##0_ ;_ * &quot;-&quot;??_ ;_ @_ "/>
    <numFmt numFmtId="170" formatCode="#,##0;;"/>
    <numFmt numFmtId="171" formatCode="0.0"/>
    <numFmt numFmtId="172" formatCode="dd/mm/yyyy;@"/>
    <numFmt numFmtId="173" formatCode="#,##0.00;;"/>
    <numFmt numFmtId="174" formatCode="0.000"/>
  </numFmts>
  <fonts count="20" x14ac:knownFonts="1">
    <font>
      <sz val="10"/>
      <color indexed="8"/>
      <name val="Arial"/>
      <family val="2"/>
    </font>
    <font>
      <b/>
      <sz val="8"/>
      <color indexed="81"/>
      <name val="Tahoma"/>
      <family val="2"/>
    </font>
    <font>
      <sz val="9"/>
      <color indexed="81"/>
      <name val="Tahoma"/>
      <family val="2"/>
    </font>
    <font>
      <b/>
      <sz val="11"/>
      <color theme="1"/>
      <name val="Arial"/>
      <family val="2"/>
    </font>
    <font>
      <sz val="11"/>
      <color theme="1"/>
      <name val="Arial"/>
      <family val="2"/>
    </font>
    <font>
      <b/>
      <sz val="11"/>
      <color rgb="FF000000"/>
      <name val="Arial"/>
      <family val="2"/>
    </font>
    <font>
      <sz val="11"/>
      <color rgb="FF000000"/>
      <name val="Arial"/>
      <family val="2"/>
    </font>
    <font>
      <b/>
      <sz val="9"/>
      <color indexed="81"/>
      <name val="Tahoma"/>
      <family val="2"/>
    </font>
    <font>
      <sz val="10"/>
      <color indexed="8"/>
      <name val="Arial"/>
      <family val="2"/>
    </font>
    <font>
      <sz val="11"/>
      <color theme="0"/>
      <name val="Calibri"/>
      <family val="2"/>
      <scheme val="minor"/>
    </font>
    <font>
      <b/>
      <sz val="24"/>
      <color rgb="FF003B5C"/>
      <name val="Calibri"/>
      <family val="2"/>
      <scheme val="minor"/>
    </font>
    <font>
      <sz val="10"/>
      <color theme="0"/>
      <name val="Calibri"/>
      <family val="2"/>
      <scheme val="minor"/>
    </font>
    <font>
      <sz val="10"/>
      <color rgb="FF003B5C"/>
      <name val="Calibri"/>
      <family val="2"/>
      <scheme val="minor"/>
    </font>
    <font>
      <sz val="20"/>
      <color rgb="FF003B5C"/>
      <name val="Calibri"/>
      <family val="2"/>
      <scheme val="minor"/>
    </font>
    <font>
      <sz val="11"/>
      <color rgb="FF003B5C"/>
      <name val="Calibri"/>
      <family val="2"/>
      <scheme val="minor"/>
    </font>
    <font>
      <b/>
      <sz val="11"/>
      <color rgb="FF003B5C"/>
      <name val="Calibri"/>
      <family val="2"/>
      <scheme val="minor"/>
    </font>
    <font>
      <i/>
      <sz val="11"/>
      <color rgb="FF003B5C"/>
      <name val="Calibri"/>
      <family val="2"/>
      <scheme val="minor"/>
    </font>
    <font>
      <i/>
      <sz val="10"/>
      <color rgb="FF003B5C"/>
      <name val="Calibri"/>
      <family val="2"/>
      <scheme val="minor"/>
    </font>
    <font>
      <sz val="11"/>
      <color rgb="FFFF0000"/>
      <name val="Calibri"/>
      <family val="2"/>
      <scheme val="minor"/>
    </font>
    <font>
      <sz val="10"/>
      <color rgb="FFFF0000"/>
      <name val="Calibri"/>
      <family val="2"/>
      <scheme val="minor"/>
    </font>
  </fonts>
  <fills count="10">
    <fill>
      <patternFill patternType="none"/>
    </fill>
    <fill>
      <patternFill patternType="gray125"/>
    </fill>
    <fill>
      <patternFill patternType="solid">
        <fgColor indexed="9"/>
        <bgColor indexed="9"/>
      </patternFill>
    </fill>
    <fill>
      <patternFill patternType="solid">
        <fgColor rgb="FFD3DFEE"/>
        <bgColor indexed="9"/>
      </patternFill>
    </fill>
    <fill>
      <patternFill patternType="solid">
        <fgColor theme="0"/>
        <bgColor indexed="64"/>
      </patternFill>
    </fill>
    <fill>
      <patternFill patternType="solid">
        <fgColor theme="0"/>
        <bgColor indexed="9"/>
      </patternFill>
    </fill>
    <fill>
      <patternFill patternType="solid">
        <fgColor rgb="FF93ECCE"/>
        <bgColor indexed="9"/>
      </patternFill>
    </fill>
    <fill>
      <patternFill patternType="solid">
        <fgColor rgb="FF93ECCE"/>
        <bgColor indexed="64"/>
      </patternFill>
    </fill>
    <fill>
      <patternFill patternType="solid">
        <fgColor rgb="FFD8FAEF"/>
        <bgColor indexed="9"/>
      </patternFill>
    </fill>
    <fill>
      <patternFill patternType="solid">
        <fgColor rgb="FFD8FAEF"/>
        <bgColor indexed="64"/>
      </patternFill>
    </fill>
  </fills>
  <borders count="13">
    <border>
      <left/>
      <right/>
      <top/>
      <bottom/>
      <diagonal/>
    </border>
    <border>
      <left style="thin">
        <color rgb="FFB9C1C7"/>
      </left>
      <right style="thin">
        <color rgb="FFB9C1C7"/>
      </right>
      <top style="thin">
        <color rgb="FFB9C1C7"/>
      </top>
      <bottom style="thin">
        <color rgb="FFB9C1C7"/>
      </bottom>
      <diagonal/>
    </border>
    <border>
      <left style="thin">
        <color rgb="FFB9C1C7"/>
      </left>
      <right/>
      <top style="thin">
        <color rgb="FFB9C1C7"/>
      </top>
      <bottom style="thin">
        <color rgb="FFB9C1C7"/>
      </bottom>
      <diagonal/>
    </border>
    <border>
      <left/>
      <right/>
      <top style="thin">
        <color rgb="FFB9C1C7"/>
      </top>
      <bottom style="thin">
        <color rgb="FFB9C1C7"/>
      </bottom>
      <diagonal/>
    </border>
    <border>
      <left/>
      <right style="thin">
        <color rgb="FFB9C1C7"/>
      </right>
      <top style="thin">
        <color rgb="FFB9C1C7"/>
      </top>
      <bottom style="thin">
        <color rgb="FFB9C1C7"/>
      </bottom>
      <diagonal/>
    </border>
    <border>
      <left style="thin">
        <color rgb="FFB9C1C7"/>
      </left>
      <right style="thin">
        <color rgb="FFB9C1C7"/>
      </right>
      <top style="thin">
        <color rgb="FFB9C1C7"/>
      </top>
      <bottom/>
      <diagonal/>
    </border>
    <border>
      <left style="thin">
        <color rgb="FFB9C1C7"/>
      </left>
      <right style="thin">
        <color rgb="FFB9C1C7"/>
      </right>
      <top/>
      <bottom style="thin">
        <color rgb="FFB9C1C7"/>
      </bottom>
      <diagonal/>
    </border>
    <border>
      <left style="thin">
        <color rgb="FFB9C1C7"/>
      </left>
      <right/>
      <top style="thin">
        <color rgb="FFB9C1C7"/>
      </top>
      <bottom/>
      <diagonal/>
    </border>
    <border>
      <left/>
      <right/>
      <top style="thin">
        <color rgb="FFB9C1C7"/>
      </top>
      <bottom/>
      <diagonal/>
    </border>
    <border>
      <left/>
      <right style="thin">
        <color rgb="FFB9C1C7"/>
      </right>
      <top style="thin">
        <color rgb="FFB9C1C7"/>
      </top>
      <bottom/>
      <diagonal/>
    </border>
    <border>
      <left style="thin">
        <color rgb="FFB9C1C7"/>
      </left>
      <right/>
      <top/>
      <bottom style="thin">
        <color rgb="FFB9C1C7"/>
      </bottom>
      <diagonal/>
    </border>
    <border>
      <left/>
      <right/>
      <top/>
      <bottom style="thin">
        <color rgb="FFB9C1C7"/>
      </bottom>
      <diagonal/>
    </border>
    <border>
      <left/>
      <right style="thin">
        <color rgb="FFB9C1C7"/>
      </right>
      <top/>
      <bottom style="thin">
        <color rgb="FFB9C1C7"/>
      </bottom>
      <diagonal/>
    </border>
  </borders>
  <cellStyleXfs count="2">
    <xf numFmtId="0" fontId="0" fillId="0" borderId="0"/>
    <xf numFmtId="164" fontId="8" fillId="0" borderId="0" applyFont="0" applyFill="0" applyBorder="0" applyAlignment="0" applyProtection="0"/>
  </cellStyleXfs>
  <cellXfs count="171">
    <xf numFmtId="0" fontId="0" fillId="0" borderId="0" xfId="0"/>
    <xf numFmtId="0" fontId="3" fillId="0" borderId="0" xfId="0" applyFont="1"/>
    <xf numFmtId="0" fontId="4" fillId="0" borderId="0" xfId="0" applyFont="1"/>
    <xf numFmtId="0" fontId="5" fillId="0" borderId="0" xfId="0" applyFont="1"/>
    <xf numFmtId="0" fontId="6" fillId="0" borderId="0" xfId="0" applyFont="1"/>
    <xf numFmtId="0" fontId="11" fillId="0" borderId="0" xfId="0" applyFont="1"/>
    <xf numFmtId="0" fontId="12" fillId="0" borderId="0" xfId="0" applyFont="1"/>
    <xf numFmtId="0" fontId="11" fillId="4" borderId="0" xfId="0" applyFont="1" applyFill="1"/>
    <xf numFmtId="0" fontId="11" fillId="0" borderId="0" xfId="0" applyFont="1" applyAlignment="1">
      <alignment vertical="center"/>
    </xf>
    <xf numFmtId="0" fontId="11" fillId="0" borderId="0" xfId="0" applyFont="1" applyAlignment="1">
      <alignment horizontal="center" vertical="center"/>
    </xf>
    <xf numFmtId="0" fontId="12" fillId="4" borderId="0" xfId="0" applyFont="1" applyFill="1"/>
    <xf numFmtId="0" fontId="12" fillId="0" borderId="0" xfId="0" applyFont="1" applyAlignment="1">
      <alignment vertical="center"/>
    </xf>
    <xf numFmtId="0" fontId="12" fillId="0" borderId="0" xfId="0" applyFont="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right" vertical="top"/>
    </xf>
    <xf numFmtId="0" fontId="14" fillId="8" borderId="1" xfId="0" applyFont="1" applyFill="1" applyBorder="1" applyAlignment="1">
      <alignment horizontal="left" vertical="center" wrapText="1"/>
    </xf>
    <xf numFmtId="0" fontId="14" fillId="8" borderId="1" xfId="0" applyFont="1" applyFill="1" applyBorder="1" applyAlignment="1">
      <alignment horizontal="center" vertical="center" wrapText="1"/>
    </xf>
    <xf numFmtId="49" fontId="14" fillId="2" borderId="1" xfId="0" applyNumberFormat="1" applyFont="1" applyFill="1" applyBorder="1" applyAlignment="1" applyProtection="1">
      <alignment horizontal="center" vertical="center" wrapText="1"/>
      <protection locked="0"/>
    </xf>
    <xf numFmtId="3" fontId="14" fillId="2" borderId="1" xfId="0" applyNumberFormat="1" applyFont="1" applyFill="1" applyBorder="1" applyAlignment="1" applyProtection="1">
      <alignment horizontal="right" vertical="center" wrapText="1"/>
      <protection locked="0"/>
    </xf>
    <xf numFmtId="3" fontId="15" fillId="2" borderId="1" xfId="0" applyNumberFormat="1" applyFont="1" applyFill="1" applyBorder="1" applyAlignment="1">
      <alignment horizontal="right" vertical="center" wrapText="1"/>
    </xf>
    <xf numFmtId="3" fontId="14" fillId="2" borderId="1" xfId="0" applyNumberFormat="1" applyFont="1" applyFill="1" applyBorder="1" applyAlignment="1" applyProtection="1">
      <alignment horizontal="center" vertical="center" wrapText="1"/>
      <protection locked="0"/>
    </xf>
    <xf numFmtId="166" fontId="14" fillId="2" borderId="1" xfId="0" applyNumberFormat="1" applyFont="1" applyFill="1" applyBorder="1" applyAlignment="1">
      <alignment horizontal="right" vertical="center" wrapText="1"/>
    </xf>
    <xf numFmtId="0" fontId="14" fillId="2" borderId="1" xfId="0" applyFont="1" applyFill="1" applyBorder="1" applyAlignment="1" applyProtection="1">
      <alignment horizontal="center" vertical="center" wrapText="1"/>
      <protection locked="0"/>
    </xf>
    <xf numFmtId="4" fontId="14" fillId="2" borderId="1" xfId="0" applyNumberFormat="1" applyFont="1" applyFill="1" applyBorder="1" applyAlignment="1">
      <alignment horizontal="right" vertical="center" wrapText="1"/>
    </xf>
    <xf numFmtId="4" fontId="14" fillId="2" borderId="1" xfId="0" applyNumberFormat="1" applyFont="1" applyFill="1" applyBorder="1" applyAlignment="1" applyProtection="1">
      <alignment horizontal="right" vertical="center" wrapText="1"/>
      <protection locked="0"/>
    </xf>
    <xf numFmtId="168" fontId="14" fillId="4" borderId="1" xfId="0" quotePrefix="1" applyNumberFormat="1" applyFont="1" applyFill="1" applyBorder="1" applyAlignment="1" applyProtection="1">
      <alignment horizontal="center" vertical="center"/>
      <protection locked="0"/>
    </xf>
    <xf numFmtId="169" fontId="14" fillId="2" borderId="1" xfId="1" quotePrefix="1" applyNumberFormat="1" applyFont="1" applyFill="1" applyBorder="1" applyAlignment="1" applyProtection="1">
      <alignment horizontal="right" vertical="center"/>
    </xf>
    <xf numFmtId="0" fontId="14" fillId="2" borderId="1" xfId="0" applyFont="1" applyFill="1" applyBorder="1" applyAlignment="1" applyProtection="1">
      <alignment horizontal="center" vertical="center"/>
      <protection locked="0"/>
    </xf>
    <xf numFmtId="170" fontId="14" fillId="2" borderId="1" xfId="0" applyNumberFormat="1" applyFont="1" applyFill="1" applyBorder="1" applyAlignment="1">
      <alignment horizontal="right" vertical="center" wrapText="1"/>
    </xf>
    <xf numFmtId="168" fontId="14" fillId="9" borderId="1" xfId="0" quotePrefix="1" applyNumberFormat="1" applyFont="1" applyFill="1" applyBorder="1" applyAlignment="1">
      <alignment horizontal="center" vertical="center"/>
    </xf>
    <xf numFmtId="168" fontId="14" fillId="2" borderId="1" xfId="0" applyNumberFormat="1" applyFont="1" applyFill="1" applyBorder="1" applyAlignment="1">
      <alignment horizontal="center" vertical="center" wrapText="1"/>
    </xf>
    <xf numFmtId="173" fontId="14" fillId="2" borderId="1" xfId="0" applyNumberFormat="1" applyFont="1" applyFill="1" applyBorder="1" applyAlignment="1">
      <alignment horizontal="right" vertical="center" wrapText="1"/>
    </xf>
    <xf numFmtId="0" fontId="14" fillId="2" borderId="1" xfId="0" applyFont="1" applyFill="1" applyBorder="1" applyAlignment="1">
      <alignment horizontal="center" vertical="center" wrapText="1"/>
    </xf>
    <xf numFmtId="169" fontId="14" fillId="2" borderId="1" xfId="1" applyNumberFormat="1" applyFont="1" applyFill="1" applyBorder="1" applyAlignment="1" applyProtection="1">
      <alignment horizontal="right" vertical="center" wrapText="1"/>
      <protection locked="0"/>
    </xf>
    <xf numFmtId="169" fontId="14" fillId="2" borderId="1" xfId="1" applyNumberFormat="1" applyFont="1" applyFill="1" applyBorder="1" applyAlignment="1" applyProtection="1">
      <alignment horizontal="right" vertical="center" wrapText="1"/>
    </xf>
    <xf numFmtId="168" fontId="14" fillId="2" borderId="1" xfId="0" quotePrefix="1" applyNumberFormat="1" applyFont="1" applyFill="1" applyBorder="1" applyAlignment="1">
      <alignment horizontal="center" vertical="center" wrapText="1"/>
    </xf>
    <xf numFmtId="169" fontId="14" fillId="2" borderId="1" xfId="1" quotePrefix="1" applyNumberFormat="1" applyFont="1" applyFill="1" applyBorder="1" applyAlignment="1" applyProtection="1">
      <alignment horizontal="right" vertical="center" wrapText="1"/>
    </xf>
    <xf numFmtId="0" fontId="14" fillId="9" borderId="1" xfId="0" applyFont="1" applyFill="1" applyBorder="1" applyAlignment="1">
      <alignment vertical="center"/>
    </xf>
    <xf numFmtId="167" fontId="15" fillId="2" borderId="1" xfId="0" applyNumberFormat="1" applyFont="1" applyFill="1" applyBorder="1" applyAlignment="1">
      <alignment horizontal="right" vertical="center" wrapText="1"/>
    </xf>
    <xf numFmtId="166" fontId="15" fillId="2" borderId="1" xfId="0" applyNumberFormat="1" applyFont="1" applyFill="1" applyBorder="1" applyAlignment="1">
      <alignment horizontal="right" vertical="center" wrapText="1"/>
    </xf>
    <xf numFmtId="0" fontId="15" fillId="2" borderId="1" xfId="0" applyFont="1" applyFill="1" applyBorder="1" applyAlignment="1" applyProtection="1">
      <alignment horizontal="center" vertical="center"/>
      <protection locked="0"/>
    </xf>
    <xf numFmtId="0" fontId="14" fillId="5" borderId="1" xfId="0" applyFont="1" applyFill="1" applyBorder="1" applyAlignment="1">
      <alignment vertical="center"/>
    </xf>
    <xf numFmtId="0" fontId="15" fillId="2" borderId="1" xfId="0" applyFont="1" applyFill="1" applyBorder="1" applyAlignment="1" applyProtection="1">
      <alignment vertical="center"/>
      <protection locked="0"/>
    </xf>
    <xf numFmtId="0" fontId="14" fillId="5" borderId="1" xfId="0" applyFont="1" applyFill="1" applyBorder="1" applyAlignment="1">
      <alignment vertical="top"/>
    </xf>
    <xf numFmtId="0" fontId="14" fillId="5" borderId="1" xfId="0" applyFont="1" applyFill="1" applyBorder="1" applyAlignment="1">
      <alignment horizontal="center" vertical="center"/>
    </xf>
    <xf numFmtId="0" fontId="14" fillId="8" borderId="4" xfId="0" applyFont="1" applyFill="1" applyBorder="1" applyAlignment="1">
      <alignment horizontal="left" vertical="top"/>
    </xf>
    <xf numFmtId="0" fontId="14" fillId="7" borderId="3" xfId="0" applyFont="1" applyFill="1" applyBorder="1"/>
    <xf numFmtId="0" fontId="14" fillId="7" borderId="4" xfId="0" applyFont="1" applyFill="1" applyBorder="1"/>
    <xf numFmtId="168" fontId="14" fillId="4" borderId="0" xfId="1" applyNumberFormat="1" applyFont="1" applyFill="1" applyBorder="1" applyAlignment="1" applyProtection="1">
      <alignment horizontal="center" vertical="center"/>
    </xf>
    <xf numFmtId="168" fontId="15" fillId="8" borderId="1" xfId="0" applyNumberFormat="1" applyFont="1" applyFill="1" applyBorder="1" applyAlignment="1">
      <alignment horizontal="center" vertical="center" wrapText="1"/>
    </xf>
    <xf numFmtId="164" fontId="9" fillId="0" borderId="0" xfId="1" quotePrefix="1" applyFont="1" applyBorder="1" applyProtection="1"/>
    <xf numFmtId="168" fontId="14" fillId="2" borderId="1" xfId="0" quotePrefix="1" applyNumberFormat="1" applyFont="1" applyFill="1" applyBorder="1" applyAlignment="1" applyProtection="1">
      <alignment horizontal="center" vertical="center" wrapText="1"/>
      <protection locked="0"/>
    </xf>
    <xf numFmtId="0" fontId="10" fillId="4" borderId="0" xfId="0" applyFont="1" applyFill="1" applyAlignment="1">
      <alignment horizontal="right" vertical="top"/>
    </xf>
    <xf numFmtId="0" fontId="19" fillId="0" borderId="0" xfId="0" applyFont="1"/>
    <xf numFmtId="0" fontId="15" fillId="4" borderId="0" xfId="0" applyFont="1" applyFill="1" applyAlignment="1">
      <alignment horizontal="right" vertical="top"/>
    </xf>
    <xf numFmtId="20" fontId="9" fillId="5" borderId="0" xfId="0" applyNumberFormat="1" applyFont="1" applyFill="1" applyAlignment="1">
      <alignment horizontal="center" vertical="center"/>
    </xf>
    <xf numFmtId="0" fontId="9" fillId="5" borderId="0" xfId="0" applyFont="1" applyFill="1" applyAlignment="1">
      <alignment horizontal="center" vertical="center"/>
    </xf>
    <xf numFmtId="0" fontId="9" fillId="0" borderId="0" xfId="0" applyFont="1"/>
    <xf numFmtId="0" fontId="18" fillId="0" borderId="0" xfId="0" applyFont="1"/>
    <xf numFmtId="0" fontId="15" fillId="5" borderId="0" xfId="0" applyFont="1" applyFill="1" applyAlignment="1">
      <alignment horizontal="left" vertical="center" wrapText="1"/>
    </xf>
    <xf numFmtId="49" fontId="14" fillId="5" borderId="0" xfId="0" applyNumberFormat="1" applyFont="1" applyFill="1" applyAlignment="1">
      <alignment horizontal="center" vertical="center"/>
    </xf>
    <xf numFmtId="169" fontId="9" fillId="0" borderId="0" xfId="0" quotePrefix="1" applyNumberFormat="1" applyFont="1"/>
    <xf numFmtId="0" fontId="9" fillId="0" borderId="0" xfId="0" applyFont="1" applyAlignment="1">
      <alignment horizontal="right"/>
    </xf>
    <xf numFmtId="16" fontId="9" fillId="0" borderId="0" xfId="0" quotePrefix="1" applyNumberFormat="1" applyFont="1" applyAlignment="1">
      <alignment horizontal="right"/>
    </xf>
    <xf numFmtId="0" fontId="9" fillId="4" borderId="0" xfId="0" applyFont="1" applyFill="1"/>
    <xf numFmtId="0" fontId="15" fillId="5" borderId="0" xfId="0" applyFont="1" applyFill="1" applyAlignment="1">
      <alignment horizontal="left" vertical="center"/>
    </xf>
    <xf numFmtId="0" fontId="9" fillId="0" borderId="0" xfId="0" quotePrefix="1" applyFont="1"/>
    <xf numFmtId="0" fontId="14" fillId="5" borderId="0" xfId="0" applyFont="1" applyFill="1" applyAlignment="1">
      <alignment horizontal="left" vertical="center"/>
    </xf>
    <xf numFmtId="0" fontId="14" fillId="4" borderId="0" xfId="0" applyFont="1" applyFill="1" applyAlignment="1">
      <alignment horizontal="left" vertical="center"/>
    </xf>
    <xf numFmtId="22" fontId="9" fillId="0" borderId="0" xfId="0" quotePrefix="1" applyNumberFormat="1" applyFont="1"/>
    <xf numFmtId="0" fontId="14" fillId="5" borderId="0" xfId="0" applyFont="1" applyFill="1" applyAlignment="1">
      <alignment horizontal="left" vertical="top"/>
    </xf>
    <xf numFmtId="0" fontId="14" fillId="5" borderId="0" xfId="0" applyFont="1" applyFill="1" applyAlignment="1">
      <alignment horizontal="center" vertical="center" wrapText="1"/>
    </xf>
    <xf numFmtId="49" fontId="14" fillId="5" borderId="0" xfId="0" applyNumberFormat="1" applyFont="1" applyFill="1" applyAlignment="1">
      <alignment horizontal="center" vertical="center" wrapText="1"/>
    </xf>
    <xf numFmtId="169" fontId="9" fillId="0" borderId="0" xfId="0" applyNumberFormat="1" applyFont="1"/>
    <xf numFmtId="2" fontId="9" fillId="0" borderId="0" xfId="0" quotePrefix="1" applyNumberFormat="1" applyFont="1"/>
    <xf numFmtId="1" fontId="9" fillId="0" borderId="0" xfId="0" applyNumberFormat="1" applyFont="1"/>
    <xf numFmtId="174" fontId="9" fillId="0" borderId="0" xfId="0" applyNumberFormat="1" applyFont="1"/>
    <xf numFmtId="0" fontId="14" fillId="5" borderId="0" xfId="0" applyFont="1" applyFill="1" applyAlignment="1">
      <alignment horizontal="left" vertical="center" wrapText="1"/>
    </xf>
    <xf numFmtId="3" fontId="14" fillId="5" borderId="0" xfId="0" applyNumberFormat="1" applyFont="1" applyFill="1" applyAlignment="1">
      <alignment horizontal="center" vertical="top"/>
    </xf>
    <xf numFmtId="0" fontId="14" fillId="4" borderId="0" xfId="0" applyFont="1" applyFill="1"/>
    <xf numFmtId="171" fontId="11" fillId="0" borderId="0" xfId="0" quotePrefix="1" applyNumberFormat="1" applyFont="1"/>
    <xf numFmtId="3" fontId="14" fillId="5" borderId="0" xfId="0" applyNumberFormat="1" applyFont="1" applyFill="1" applyAlignment="1">
      <alignment horizontal="center" vertical="center" wrapText="1"/>
    </xf>
    <xf numFmtId="0" fontId="14" fillId="4" borderId="0" xfId="0" applyFont="1" applyFill="1" applyAlignment="1">
      <alignment horizontal="left" vertical="top"/>
    </xf>
    <xf numFmtId="0" fontId="19" fillId="4" borderId="0" xfId="0" applyFont="1" applyFill="1"/>
    <xf numFmtId="0" fontId="15" fillId="5" borderId="0" xfId="0" quotePrefix="1" applyFont="1" applyFill="1" applyAlignment="1">
      <alignment horizontal="left" vertical="center" wrapText="1"/>
    </xf>
    <xf numFmtId="168" fontId="11" fillId="2" borderId="0" xfId="0" quotePrefix="1" applyNumberFormat="1" applyFont="1" applyFill="1" applyAlignment="1">
      <alignment horizontal="center" vertical="center" wrapText="1"/>
    </xf>
    <xf numFmtId="0" fontId="16" fillId="5" borderId="0" xfId="0" applyFont="1" applyFill="1" applyAlignment="1">
      <alignment horizontal="left" vertical="center"/>
    </xf>
    <xf numFmtId="0" fontId="17" fillId="5" borderId="0" xfId="0" applyFont="1" applyFill="1" applyAlignment="1">
      <alignment horizontal="left" vertical="center"/>
    </xf>
    <xf numFmtId="0" fontId="19" fillId="0" borderId="0" xfId="0" applyFont="1" applyAlignment="1">
      <alignment vertical="center"/>
    </xf>
    <xf numFmtId="0" fontId="14" fillId="5" borderId="0" xfId="0" applyFont="1" applyFill="1" applyAlignment="1">
      <alignment horizontal="center" vertical="center"/>
    </xf>
    <xf numFmtId="0" fontId="19" fillId="0" borderId="0" xfId="0" applyFont="1" applyAlignment="1">
      <alignment horizontal="center" vertical="center"/>
    </xf>
    <xf numFmtId="0" fontId="14" fillId="8" borderId="1" xfId="0" applyFont="1" applyFill="1" applyBorder="1" applyAlignment="1">
      <alignment horizontal="left" wrapText="1"/>
    </xf>
    <xf numFmtId="0" fontId="14" fillId="0" borderId="1" xfId="0" applyFont="1" applyBorder="1" applyAlignment="1" applyProtection="1">
      <alignment horizontal="left" vertical="center"/>
      <protection locked="0"/>
    </xf>
    <xf numFmtId="0" fontId="14" fillId="8" borderId="1" xfId="0" applyFont="1" applyFill="1" applyBorder="1" applyAlignment="1">
      <alignment horizontal="left" vertical="center" wrapText="1"/>
    </xf>
    <xf numFmtId="165" fontId="14" fillId="2" borderId="1" xfId="0" applyNumberFormat="1" applyFont="1" applyFill="1" applyBorder="1" applyAlignment="1" applyProtection="1">
      <alignment horizontal="center" vertical="center"/>
      <protection locked="0"/>
    </xf>
    <xf numFmtId="20"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168" fontId="14" fillId="0" borderId="1" xfId="1" applyNumberFormat="1" applyFont="1" applyBorder="1" applyAlignment="1" applyProtection="1">
      <alignment horizontal="center" vertical="center"/>
    </xf>
    <xf numFmtId="0" fontId="13" fillId="0" borderId="0" xfId="0" applyFont="1" applyAlignment="1">
      <alignment horizontal="left" vertical="center" wrapText="1"/>
    </xf>
    <xf numFmtId="0" fontId="10" fillId="0" borderId="0" xfId="0" applyFont="1" applyAlignment="1">
      <alignment horizontal="right" vertical="top"/>
    </xf>
    <xf numFmtId="0" fontId="15" fillId="0" borderId="0" xfId="0" applyFont="1" applyAlignment="1">
      <alignment horizontal="left" vertical="center" wrapText="1"/>
    </xf>
    <xf numFmtId="0" fontId="15" fillId="6"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xf numFmtId="49" fontId="14" fillId="8" borderId="1" xfId="0" applyNumberFormat="1" applyFont="1" applyFill="1" applyBorder="1" applyAlignment="1">
      <alignment horizontal="center" vertical="center"/>
    </xf>
    <xf numFmtId="0" fontId="15" fillId="6" borderId="1" xfId="0" applyFont="1" applyFill="1" applyBorder="1" applyAlignment="1">
      <alignment horizontal="left" vertical="center"/>
    </xf>
    <xf numFmtId="0" fontId="14" fillId="2" borderId="1" xfId="0" applyFont="1" applyFill="1" applyBorder="1" applyAlignment="1" applyProtection="1">
      <alignment horizontal="left" vertical="center"/>
      <protection locked="0"/>
    </xf>
    <xf numFmtId="0" fontId="14" fillId="8" borderId="1"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1" xfId="0" applyFont="1" applyFill="1" applyBorder="1" applyAlignment="1">
      <alignment horizontal="left" vertical="top"/>
    </xf>
    <xf numFmtId="0" fontId="14" fillId="2" borderId="1" xfId="0" applyFont="1" applyFill="1" applyBorder="1" applyAlignment="1">
      <alignment horizontal="left" vertical="center" wrapText="1"/>
    </xf>
    <xf numFmtId="0" fontId="14" fillId="2" borderId="1" xfId="0" applyFont="1" applyFill="1" applyBorder="1" applyAlignment="1">
      <alignment horizontal="left" vertical="top"/>
    </xf>
    <xf numFmtId="0" fontId="14" fillId="6" borderId="1" xfId="0" applyFont="1" applyFill="1" applyBorder="1" applyAlignment="1">
      <alignment horizontal="left" vertical="top"/>
    </xf>
    <xf numFmtId="0" fontId="14" fillId="8" borderId="7"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0"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3" fontId="14" fillId="2" borderId="1" xfId="0" applyNumberFormat="1" applyFont="1" applyFill="1" applyBorder="1" applyAlignment="1" applyProtection="1">
      <alignment horizontal="center" vertical="center"/>
      <protection locked="0"/>
    </xf>
    <xf numFmtId="165" fontId="14" fillId="2" borderId="1" xfId="0" applyNumberFormat="1" applyFont="1" applyFill="1" applyBorder="1" applyAlignment="1" applyProtection="1">
      <alignment horizontal="center" vertical="center" wrapText="1"/>
      <protection locked="0"/>
    </xf>
    <xf numFmtId="165" fontId="14" fillId="2" borderId="1" xfId="0" applyNumberFormat="1" applyFont="1" applyFill="1" applyBorder="1" applyAlignment="1" applyProtection="1">
      <alignment horizontal="left" vertical="top"/>
      <protection locked="0"/>
    </xf>
    <xf numFmtId="49" fontId="14" fillId="2" borderId="1" xfId="0" applyNumberFormat="1" applyFont="1" applyFill="1" applyBorder="1" applyAlignment="1" applyProtection="1">
      <alignment horizontal="center" vertical="center" wrapText="1"/>
      <protection locked="0"/>
    </xf>
    <xf numFmtId="49" fontId="14" fillId="2" borderId="1" xfId="0" applyNumberFormat="1" applyFont="1" applyFill="1" applyBorder="1" applyAlignment="1" applyProtection="1">
      <alignment horizontal="left" vertical="top"/>
      <protection locked="0"/>
    </xf>
    <xf numFmtId="0" fontId="14" fillId="2" borderId="1" xfId="0" applyFont="1" applyFill="1" applyBorder="1" applyAlignment="1" applyProtection="1">
      <alignment horizontal="left" vertical="top"/>
      <protection locked="0"/>
    </xf>
    <xf numFmtId="3" fontId="14" fillId="2" borderId="1" xfId="0" applyNumberFormat="1" applyFont="1" applyFill="1" applyBorder="1" applyAlignment="1" applyProtection="1">
      <alignment horizontal="right" vertical="center" wrapText="1"/>
      <protection locked="0"/>
    </xf>
    <xf numFmtId="3" fontId="14" fillId="2" borderId="1" xfId="0" applyNumberFormat="1" applyFont="1" applyFill="1" applyBorder="1" applyAlignment="1" applyProtection="1">
      <alignment horizontal="left" vertical="top"/>
      <protection locked="0"/>
    </xf>
    <xf numFmtId="0" fontId="15" fillId="8" borderId="1" xfId="0" applyFont="1" applyFill="1" applyBorder="1" applyAlignment="1">
      <alignment horizontal="left" vertical="center" wrapText="1"/>
    </xf>
    <xf numFmtId="3" fontId="14" fillId="2" borderId="1" xfId="0" applyNumberFormat="1"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top"/>
      <protection locked="0"/>
    </xf>
    <xf numFmtId="4" fontId="14" fillId="2" borderId="1" xfId="0" applyNumberFormat="1" applyFont="1" applyFill="1" applyBorder="1" applyAlignment="1" applyProtection="1">
      <alignment horizontal="right" vertical="top"/>
      <protection locked="0"/>
    </xf>
    <xf numFmtId="3" fontId="15" fillId="2" borderId="1" xfId="0" applyNumberFormat="1" applyFont="1" applyFill="1" applyBorder="1" applyAlignment="1">
      <alignment horizontal="right" vertical="center" wrapText="1"/>
    </xf>
    <xf numFmtId="3" fontId="14" fillId="2" borderId="1" xfId="0" applyNumberFormat="1" applyFont="1" applyFill="1" applyBorder="1" applyAlignment="1">
      <alignment horizontal="left" vertical="top"/>
    </xf>
    <xf numFmtId="0" fontId="15" fillId="6" borderId="2" xfId="0" applyFont="1" applyFill="1" applyBorder="1" applyAlignment="1">
      <alignment horizontal="left" vertical="center" wrapText="1"/>
    </xf>
    <xf numFmtId="0" fontId="14" fillId="6" borderId="3" xfId="0" applyFont="1" applyFill="1" applyBorder="1" applyAlignment="1">
      <alignment horizontal="left" vertical="top"/>
    </xf>
    <xf numFmtId="0" fontId="15" fillId="6" borderId="3" xfId="0" applyFont="1" applyFill="1" applyBorder="1" applyAlignment="1">
      <alignment horizontal="center" vertical="center" wrapText="1"/>
    </xf>
    <xf numFmtId="0" fontId="14" fillId="8" borderId="1" xfId="0" applyFont="1" applyFill="1" applyBorder="1" applyAlignment="1">
      <alignment horizontal="right" vertical="center" wrapText="1"/>
    </xf>
    <xf numFmtId="4" fontId="14" fillId="2" borderId="1" xfId="0" applyNumberFormat="1" applyFont="1" applyFill="1" applyBorder="1" applyAlignment="1">
      <alignment horizontal="right" vertical="center" wrapText="1"/>
    </xf>
    <xf numFmtId="0" fontId="14" fillId="8" borderId="1" xfId="0" applyFont="1" applyFill="1" applyBorder="1" applyAlignment="1">
      <alignment horizontal="right" vertical="top"/>
    </xf>
    <xf numFmtId="0" fontId="14" fillId="5" borderId="1" xfId="0" applyFont="1" applyFill="1" applyBorder="1" applyAlignment="1" applyProtection="1">
      <alignment horizontal="left" vertical="top"/>
      <protection locked="0"/>
    </xf>
    <xf numFmtId="4" fontId="14" fillId="2" borderId="1" xfId="0" applyNumberFormat="1" applyFont="1" applyFill="1" applyBorder="1" applyAlignment="1" applyProtection="1">
      <alignment horizontal="right" vertical="center" wrapText="1"/>
      <protection locked="0"/>
    </xf>
    <xf numFmtId="170" fontId="14" fillId="2" borderId="1" xfId="1" quotePrefix="1" applyNumberFormat="1" applyFont="1" applyFill="1" applyBorder="1" applyAlignment="1" applyProtection="1">
      <alignment horizontal="right" vertical="center"/>
    </xf>
    <xf numFmtId="170" fontId="14" fillId="2" borderId="1" xfId="1" applyNumberFormat="1" applyFont="1" applyFill="1" applyBorder="1" applyAlignment="1" applyProtection="1">
      <alignment horizontal="right" vertical="center"/>
    </xf>
    <xf numFmtId="0" fontId="14" fillId="9" borderId="1" xfId="0" applyFont="1" applyFill="1" applyBorder="1" applyAlignment="1">
      <alignment horizontal="left" vertical="center" wrapText="1"/>
    </xf>
    <xf numFmtId="0" fontId="14" fillId="9" borderId="1" xfId="0" applyFont="1" applyFill="1" applyBorder="1" applyAlignment="1">
      <alignment horizontal="left" vertical="top"/>
    </xf>
    <xf numFmtId="0" fontId="14" fillId="5" borderId="1" xfId="0" applyFont="1" applyFill="1" applyBorder="1" applyAlignment="1" applyProtection="1">
      <alignment horizontal="center" vertical="center" wrapText="1"/>
      <protection locked="0"/>
    </xf>
    <xf numFmtId="3" fontId="14" fillId="8" borderId="1" xfId="0" applyNumberFormat="1"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3" xfId="0" applyFont="1" applyFill="1" applyBorder="1" applyAlignment="1">
      <alignment horizontal="left" vertical="top"/>
    </xf>
    <xf numFmtId="0" fontId="14" fillId="8" borderId="1" xfId="0" quotePrefix="1" applyFont="1" applyFill="1" applyBorder="1" applyAlignment="1">
      <alignment horizontal="left" vertical="center" wrapText="1"/>
    </xf>
    <xf numFmtId="0" fontId="15" fillId="8" borderId="1" xfId="0" quotePrefix="1" applyFont="1" applyFill="1" applyBorder="1" applyAlignment="1">
      <alignment horizontal="left" vertical="center" wrapText="1"/>
    </xf>
    <xf numFmtId="0" fontId="14" fillId="8" borderId="1" xfId="0" applyFont="1" applyFill="1" applyBorder="1" applyAlignment="1">
      <alignment horizontal="left" vertical="center"/>
    </xf>
    <xf numFmtId="0" fontId="14" fillId="9" borderId="1" xfId="0" applyFont="1" applyFill="1" applyBorder="1" applyAlignment="1">
      <alignment horizontal="center" vertical="center"/>
    </xf>
    <xf numFmtId="0" fontId="14" fillId="0" borderId="1" xfId="0" applyFont="1" applyBorder="1" applyAlignment="1" applyProtection="1">
      <alignment horizontal="center" vertical="center"/>
      <protection locked="0"/>
    </xf>
    <xf numFmtId="0" fontId="14" fillId="9" borderId="1" xfId="0" applyFont="1" applyFill="1" applyBorder="1" applyAlignment="1">
      <alignment horizontal="left" vertical="center"/>
    </xf>
    <xf numFmtId="168" fontId="14" fillId="9" borderId="1" xfId="0" applyNumberFormat="1" applyFont="1" applyFill="1" applyBorder="1" applyAlignment="1">
      <alignment horizontal="center" vertical="center"/>
    </xf>
    <xf numFmtId="0" fontId="14" fillId="2" borderId="1" xfId="0" applyFont="1" applyFill="1" applyBorder="1" applyAlignment="1" applyProtection="1">
      <alignment horizontal="right" vertical="center" wrapText="1"/>
      <protection locked="0"/>
    </xf>
    <xf numFmtId="164" fontId="14" fillId="2" borderId="1" xfId="1" applyFont="1" applyFill="1" applyBorder="1" applyAlignment="1" applyProtection="1">
      <alignment horizontal="center" vertical="center" wrapText="1"/>
    </xf>
    <xf numFmtId="0" fontId="14" fillId="3" borderId="1" xfId="0" applyFont="1" applyFill="1" applyBorder="1" applyAlignment="1">
      <alignment horizontal="left" vertical="top"/>
    </xf>
    <xf numFmtId="0" fontId="16" fillId="8" borderId="1" xfId="0" applyFont="1" applyFill="1" applyBorder="1" applyAlignment="1">
      <alignment horizontal="left" vertical="center"/>
    </xf>
    <xf numFmtId="172" fontId="14" fillId="2" borderId="1" xfId="0" applyNumberFormat="1" applyFont="1" applyFill="1" applyBorder="1" applyAlignment="1" applyProtection="1">
      <alignment horizontal="center" vertical="center"/>
      <protection locked="0"/>
    </xf>
    <xf numFmtId="0" fontId="14" fillId="2"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left" vertical="center"/>
      <protection locked="0"/>
    </xf>
    <xf numFmtId="0" fontId="17" fillId="8" borderId="1" xfId="0" applyFont="1" applyFill="1" applyBorder="1" applyAlignment="1">
      <alignment horizontal="left" vertical="center"/>
    </xf>
    <xf numFmtId="0" fontId="17" fillId="8" borderId="2" xfId="0" applyFont="1" applyFill="1" applyBorder="1" applyAlignment="1">
      <alignment horizontal="left" vertical="center"/>
    </xf>
    <xf numFmtId="0" fontId="17" fillId="8" borderId="3" xfId="0" applyFont="1" applyFill="1" applyBorder="1" applyAlignment="1">
      <alignment horizontal="left" vertical="center"/>
    </xf>
    <xf numFmtId="0" fontId="17" fillId="8" borderId="4" xfId="0" applyFont="1" applyFill="1" applyBorder="1" applyAlignment="1">
      <alignment horizontal="left" vertical="center"/>
    </xf>
    <xf numFmtId="3" fontId="14" fillId="8" borderId="1" xfId="0" applyNumberFormat="1" applyFont="1" applyFill="1" applyBorder="1" applyAlignment="1">
      <alignment horizontal="center" vertical="top"/>
    </xf>
  </cellXfs>
  <cellStyles count="2">
    <cellStyle name="Komma" xfId="1" builtinId="3"/>
    <cellStyle name="Normal" xfId="0" builtinId="0"/>
  </cellStyles>
  <dxfs count="0"/>
  <tableStyles count="0" defaultTableStyle="TableStyleMedium9" defaultPivotStyle="PivotStyleLight16"/>
  <colors>
    <mruColors>
      <color rgb="FFB9C1C7"/>
      <color rgb="FFD8FAEF"/>
      <color rgb="FF93ECCE"/>
      <color rgb="FF003B5C"/>
      <color rgb="FFD9DADA"/>
      <color rgb="FFDDDF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19050</xdr:colOff>
      <xdr:row>11</xdr:row>
      <xdr:rowOff>142873</xdr:rowOff>
    </xdr:from>
    <xdr:to>
      <xdr:col>6</xdr:col>
      <xdr:colOff>485775</xdr:colOff>
      <xdr:row>27</xdr:row>
      <xdr:rowOff>152400</xdr:rowOff>
    </xdr:to>
    <xdr:sp macro="" textlink="">
      <xdr:nvSpPr>
        <xdr:cNvPr id="2" name="TekstSylinder 1">
          <a:extLst>
            <a:ext uri="{FF2B5EF4-FFF2-40B4-BE49-F238E27FC236}">
              <a16:creationId xmlns:a16="http://schemas.microsoft.com/office/drawing/2014/main" id="{00000000-0008-0000-0800-000002000000}"/>
            </a:ext>
          </a:extLst>
        </xdr:cNvPr>
        <xdr:cNvSpPr txBox="1"/>
      </xdr:nvSpPr>
      <xdr:spPr>
        <a:xfrm>
          <a:off x="19050" y="2133598"/>
          <a:ext cx="5038725" cy="29051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nb-NO" sz="1100" b="1"/>
            <a:t>Sette</a:t>
          </a:r>
          <a:r>
            <a:rPr lang="nb-NO" sz="1100" b="1" baseline="0"/>
            <a:t> inn rader</a:t>
          </a:r>
        </a:p>
        <a:p>
          <a:endParaRPr lang="nb-NO" sz="1100" b="1" baseline="0"/>
        </a:p>
        <a:p>
          <a:r>
            <a:rPr lang="nb-NO" sz="1100" b="0" baseline="0"/>
            <a:t>På enkelte skjema vil det være ønskelig å legge til flere rader enn det som i utgangspunktet er i skjemaet, og at den nye raden får samme celle-inndeling som raden under. Dette kan gjøres på følgende måte:</a:t>
          </a:r>
        </a:p>
        <a:p>
          <a:endParaRPr lang="nb-NO" sz="1100" b="0" baseline="0"/>
        </a:p>
        <a:p>
          <a:r>
            <a:rPr lang="nb-NO" sz="1100" b="0" baseline="0"/>
            <a:t>Hvis du vil sette inn en rad, merker du raden eller en celle i raden over stedet der du vil sette inn den nye raden. Hvis du for eksempel vil sette inn en ny rad over rad 10, kan du høyreklikke på radnummeret, slik at raden blir merkert, og deretter velge </a:t>
          </a:r>
          <a:r>
            <a:rPr lang="nb-NO" sz="1100" b="1" baseline="0"/>
            <a:t>Sett inn</a:t>
          </a:r>
          <a:r>
            <a:rPr lang="nb-NO" sz="1100" b="0" baseline="0"/>
            <a:t>. </a:t>
          </a:r>
        </a:p>
        <a:p>
          <a:endParaRPr lang="nb-NO" sz="1100" b="0" baseline="0"/>
        </a:p>
        <a:p>
          <a:r>
            <a:rPr lang="nb-NO" sz="1100" b="0" baseline="0"/>
            <a:t>Hvis  en eller flere av cellene i en rad som kopieres er sammenslått av flere celler, vil tilsvarende celler splittes opp i den nye raden. For å få samme formattering  i cellene på de nye linjene, kan cellen i den opprinnelige raden kopieres ved å høyreklikke på cellen, og velge </a:t>
          </a:r>
          <a:r>
            <a:rPr lang="nb-NO" sz="1100" b="1" baseline="0"/>
            <a:t>Kopier</a:t>
          </a:r>
          <a:r>
            <a:rPr lang="nb-NO" sz="1100" b="0" baseline="0"/>
            <a:t>, og deretter  velge </a:t>
          </a:r>
          <a:r>
            <a:rPr lang="nb-NO" sz="1100" b="1" baseline="0"/>
            <a:t>Lim inn</a:t>
          </a:r>
          <a:r>
            <a:rPr lang="nb-NO" sz="1100" b="0" baseline="0"/>
            <a:t> i tilsvarende celle i den nye raden. Alternativt kan hele raden kopieres på samme måte, ved å markere hele raden.</a:t>
          </a:r>
          <a:endParaRPr lang="nb-NO" sz="1100" b="1" baseline="0"/>
        </a:p>
      </xdr:txBody>
    </xdr:sp>
    <xdr:clientData/>
  </xdr:twoCellAnchor>
  <xdr:twoCellAnchor>
    <xdr:from>
      <xdr:col>0</xdr:col>
      <xdr:colOff>38100</xdr:colOff>
      <xdr:row>3</xdr:row>
      <xdr:rowOff>0</xdr:rowOff>
    </xdr:from>
    <xdr:to>
      <xdr:col>6</xdr:col>
      <xdr:colOff>428625</xdr:colOff>
      <xdr:row>10</xdr:row>
      <xdr:rowOff>171450</xdr:rowOff>
    </xdr:to>
    <xdr:sp macro="" textlink="">
      <xdr:nvSpPr>
        <xdr:cNvPr id="3" name="TekstSylinder 2">
          <a:extLst>
            <a:ext uri="{FF2B5EF4-FFF2-40B4-BE49-F238E27FC236}">
              <a16:creationId xmlns:a16="http://schemas.microsoft.com/office/drawing/2014/main" id="{00000000-0008-0000-0800-000003000000}"/>
            </a:ext>
          </a:extLst>
        </xdr:cNvPr>
        <xdr:cNvSpPr txBox="1"/>
      </xdr:nvSpPr>
      <xdr:spPr>
        <a:xfrm>
          <a:off x="38100" y="533400"/>
          <a:ext cx="4962525" cy="144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nb-NO" sz="1100" b="1">
              <a:solidFill>
                <a:schemeClr val="dk1"/>
              </a:solidFill>
              <a:latin typeface="+mn-lt"/>
              <a:ea typeface="+mn-ea"/>
              <a:cs typeface="+mn-cs"/>
            </a:rPr>
            <a:t>Oppheve arkbeskyttlse</a:t>
          </a:r>
        </a:p>
        <a:p>
          <a:endParaRPr lang="nb-NO" sz="1100">
            <a:solidFill>
              <a:schemeClr val="dk1"/>
            </a:solidFill>
            <a:latin typeface="+mn-lt"/>
            <a:ea typeface="+mn-ea"/>
            <a:cs typeface="+mn-cs"/>
          </a:endParaRPr>
        </a:p>
        <a:p>
          <a:r>
            <a:rPr lang="nb-NO" sz="1100">
              <a:solidFill>
                <a:schemeClr val="dk1"/>
              </a:solidFill>
              <a:latin typeface="+mn-lt"/>
              <a:ea typeface="+mn-ea"/>
              <a:cs typeface="+mn-cs"/>
            </a:rPr>
            <a:t>Arkbeskyttelsen er slått på i skjemaet. Dette er gjort for at en ikke skal kunne endr e celler med formler i. Arkbeskyttelsen kan slås av i Excel. </a:t>
          </a:r>
          <a:br>
            <a:rPr lang="nb-NO" sz="1100">
              <a:solidFill>
                <a:schemeClr val="dk1"/>
              </a:solidFill>
              <a:latin typeface="+mn-lt"/>
              <a:ea typeface="+mn-ea"/>
              <a:cs typeface="+mn-cs"/>
            </a:rPr>
          </a:br>
          <a:r>
            <a:rPr lang="nb-NO" sz="1100">
              <a:solidFill>
                <a:schemeClr val="dk1"/>
              </a:solidFill>
              <a:latin typeface="+mn-lt"/>
              <a:ea typeface="+mn-ea"/>
              <a:cs typeface="+mn-cs"/>
            </a:rPr>
            <a:t>I Excel 2007 gjøres dette i kategorien </a:t>
          </a:r>
          <a:r>
            <a:rPr lang="nb-NO" sz="1100" b="1">
              <a:solidFill>
                <a:schemeClr val="dk1"/>
              </a:solidFill>
              <a:latin typeface="+mn-lt"/>
              <a:ea typeface="+mn-ea"/>
              <a:cs typeface="+mn-cs"/>
            </a:rPr>
            <a:t>Se gjennom </a:t>
          </a:r>
          <a:r>
            <a:rPr lang="nb-NO" sz="1100">
              <a:solidFill>
                <a:schemeClr val="dk1"/>
              </a:solidFill>
              <a:latin typeface="+mn-lt"/>
              <a:ea typeface="+mn-ea"/>
              <a:cs typeface="+mn-cs"/>
            </a:rPr>
            <a:t>ved å klikke </a:t>
          </a:r>
          <a:r>
            <a:rPr lang="nb-NO" sz="1100" b="1">
              <a:solidFill>
                <a:schemeClr val="dk1"/>
              </a:solidFill>
              <a:latin typeface="+mn-lt"/>
              <a:ea typeface="+mn-ea"/>
              <a:cs typeface="+mn-cs"/>
            </a:rPr>
            <a:t>Opphev arkbeskyttelse</a:t>
          </a:r>
          <a:r>
            <a:rPr lang="nb-NO" sz="1100">
              <a:solidFill>
                <a:schemeClr val="dk1"/>
              </a:solidFill>
              <a:latin typeface="+mn-lt"/>
              <a:ea typeface="+mn-ea"/>
              <a:cs typeface="+mn-cs"/>
            </a:rPr>
            <a:t>.</a:t>
          </a:r>
        </a:p>
        <a:p>
          <a:r>
            <a:rPr lang="nb-NO" sz="1100">
              <a:solidFill>
                <a:schemeClr val="dk1"/>
              </a:solidFill>
              <a:latin typeface="+mn-lt"/>
              <a:ea typeface="+mn-ea"/>
              <a:cs typeface="+mn-cs"/>
            </a:rPr>
            <a:t>I Excel 2003 gjøres dette ved å velge </a:t>
          </a:r>
          <a:r>
            <a:rPr lang="nb-NO" sz="1100" b="1">
              <a:solidFill>
                <a:schemeClr val="dk1"/>
              </a:solidFill>
              <a:latin typeface="+mn-lt"/>
              <a:ea typeface="+mn-ea"/>
              <a:cs typeface="+mn-cs"/>
            </a:rPr>
            <a:t>Verktøy </a:t>
          </a:r>
          <a:r>
            <a:rPr lang="nb-NO" sz="1100">
              <a:solidFill>
                <a:schemeClr val="dk1"/>
              </a:solidFill>
              <a:latin typeface="+mn-lt"/>
              <a:ea typeface="+mn-ea"/>
              <a:cs typeface="+mn-cs"/>
            </a:rPr>
            <a:t>- </a:t>
          </a:r>
          <a:r>
            <a:rPr lang="nb-NO" sz="1100" b="1">
              <a:solidFill>
                <a:schemeClr val="dk1"/>
              </a:solidFill>
              <a:latin typeface="+mn-lt"/>
              <a:ea typeface="+mn-ea"/>
              <a:cs typeface="+mn-cs"/>
            </a:rPr>
            <a:t>Beskyttelse</a:t>
          </a:r>
          <a:r>
            <a:rPr lang="nb-NO" sz="1100">
              <a:solidFill>
                <a:schemeClr val="dk1"/>
              </a:solidFill>
              <a:latin typeface="+mn-lt"/>
              <a:ea typeface="+mn-ea"/>
              <a:cs typeface="+mn-cs"/>
            </a:rPr>
            <a:t> - </a:t>
          </a:r>
          <a:r>
            <a:rPr lang="nb-NO" sz="1100" b="1">
              <a:solidFill>
                <a:schemeClr val="dk1"/>
              </a:solidFill>
              <a:latin typeface="+mn-lt"/>
              <a:ea typeface="+mn-ea"/>
              <a:cs typeface="+mn-cs"/>
            </a:rPr>
            <a:t>Opphev arkbeskyttelse</a:t>
          </a:r>
          <a:r>
            <a:rPr lang="nb-NO" sz="1100">
              <a:solidFill>
                <a:schemeClr val="dk1"/>
              </a:solidFill>
              <a:latin typeface="+mn-lt"/>
              <a:ea typeface="+mn-ea"/>
              <a:cs typeface="+mn-cs"/>
            </a:rPr>
            <a:t>.</a:t>
          </a:r>
        </a:p>
        <a:p>
          <a:endParaRPr lang="nb-NO" sz="1100" b="1"/>
        </a:p>
        <a:p>
          <a:endParaRPr lang="nb-NO" sz="11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92AA2-12EA-4D80-9DF0-F979EF2D853F}">
  <sheetPr>
    <pageSetUpPr fitToPage="1"/>
  </sheetPr>
  <dimension ref="A1:AM92"/>
  <sheetViews>
    <sheetView showGridLines="0" tabSelected="1" workbookViewId="0">
      <selection activeCell="O15" sqref="O15:Q15"/>
    </sheetView>
  </sheetViews>
  <sheetFormatPr baseColWidth="10" defaultColWidth="9.140625" defaultRowHeight="12.75" x14ac:dyDescent="0.2"/>
  <cols>
    <col min="1" max="1" width="3.42578125" style="6" customWidth="1"/>
    <col min="2" max="2" width="11.85546875" style="6" customWidth="1"/>
    <col min="3" max="3" width="8.85546875" style="6" customWidth="1"/>
    <col min="4" max="4" width="4.7109375" style="6" customWidth="1"/>
    <col min="5" max="5" width="11" style="6" customWidth="1"/>
    <col min="6" max="6" width="4.7109375" style="6" customWidth="1"/>
    <col min="7" max="7" width="12.140625" style="6" customWidth="1"/>
    <col min="8" max="8" width="13.5703125" style="6" customWidth="1"/>
    <col min="9" max="9" width="6.140625" style="6" customWidth="1"/>
    <col min="10" max="10" width="6.42578125" style="6" customWidth="1"/>
    <col min="11" max="11" width="11.28515625" style="6" customWidth="1"/>
    <col min="12" max="12" width="11.85546875" style="6" customWidth="1"/>
    <col min="13" max="13" width="4.140625" style="6" customWidth="1"/>
    <col min="14" max="14" width="9.140625" style="6"/>
    <col min="15" max="15" width="4.140625" style="6" customWidth="1"/>
    <col min="16" max="16" width="4" style="6" customWidth="1"/>
    <col min="17" max="17" width="6.140625" style="6" customWidth="1"/>
    <col min="18" max="18" width="4.140625" style="6" customWidth="1"/>
    <col min="19" max="19" width="11" style="6" customWidth="1"/>
    <col min="20" max="20" width="12.85546875" style="6" customWidth="1"/>
    <col min="21" max="21" width="12.7109375" style="6" customWidth="1"/>
    <col min="22" max="22" width="6.42578125" style="10" customWidth="1"/>
    <col min="23" max="23" width="18.28515625" style="5" customWidth="1"/>
    <col min="24" max="24" width="18" style="5" customWidth="1"/>
    <col min="25" max="30" width="9.140625" style="5"/>
    <col min="31" max="33" width="9.140625" style="53"/>
    <col min="34" max="39" width="9.140625" style="5"/>
    <col min="40" max="16384" width="9.140625" style="6"/>
  </cols>
  <sheetData>
    <row r="1" spans="1:30" ht="45" customHeight="1" x14ac:dyDescent="0.2">
      <c r="A1" s="98" t="s">
        <v>93</v>
      </c>
      <c r="B1" s="98"/>
      <c r="C1" s="98"/>
      <c r="D1" s="98"/>
      <c r="E1" s="98"/>
      <c r="F1" s="98"/>
      <c r="G1" s="98"/>
      <c r="H1" s="98"/>
      <c r="I1" s="98"/>
      <c r="J1" s="98"/>
      <c r="K1" s="98"/>
      <c r="L1" s="98"/>
      <c r="M1" s="98"/>
      <c r="N1" s="98"/>
      <c r="O1" s="98"/>
      <c r="P1" s="98"/>
      <c r="Q1" s="98"/>
      <c r="R1" s="98"/>
      <c r="S1" s="98"/>
      <c r="T1" s="99">
        <v>2026</v>
      </c>
      <c r="U1" s="99"/>
      <c r="V1" s="52"/>
    </row>
    <row r="2" spans="1:30" ht="21" customHeight="1" x14ac:dyDescent="0.25">
      <c r="A2" s="100" t="s">
        <v>89</v>
      </c>
      <c r="B2" s="100"/>
      <c r="C2" s="100"/>
      <c r="D2" s="100"/>
      <c r="E2" s="100"/>
      <c r="F2" s="100"/>
      <c r="G2" s="100"/>
      <c r="H2" s="100"/>
      <c r="I2" s="100"/>
      <c r="J2" s="100"/>
      <c r="K2" s="100"/>
      <c r="L2" s="100"/>
      <c r="M2" s="100"/>
      <c r="N2" s="100"/>
      <c r="O2" s="100"/>
      <c r="P2" s="100"/>
      <c r="Q2" s="100"/>
      <c r="R2" s="100"/>
      <c r="S2" s="100"/>
      <c r="T2" s="100"/>
      <c r="U2" s="14"/>
      <c r="V2" s="54"/>
      <c r="W2" s="55">
        <v>0.99998842592592585</v>
      </c>
      <c r="X2" s="56"/>
      <c r="Y2" s="57"/>
      <c r="Z2" s="57"/>
      <c r="AA2" s="57"/>
      <c r="AB2" s="57"/>
      <c r="AC2" s="57"/>
      <c r="AD2" s="57"/>
    </row>
    <row r="3" spans="1:30" ht="9.75" customHeight="1" x14ac:dyDescent="0.25">
      <c r="A3" s="13"/>
      <c r="B3" s="13"/>
      <c r="C3" s="13"/>
      <c r="D3" s="13"/>
      <c r="E3" s="13"/>
      <c r="F3" s="13"/>
      <c r="G3" s="13"/>
      <c r="H3" s="13"/>
      <c r="I3" s="13"/>
      <c r="J3" s="13"/>
      <c r="K3" s="13"/>
      <c r="L3" s="13"/>
      <c r="M3" s="13"/>
      <c r="N3" s="13"/>
      <c r="O3" s="13"/>
      <c r="P3" s="13"/>
      <c r="Q3" s="13"/>
      <c r="R3" s="13"/>
      <c r="S3" s="13"/>
      <c r="T3" s="13"/>
      <c r="U3" s="14"/>
      <c r="V3" s="54"/>
      <c r="W3" s="55"/>
      <c r="X3" s="56"/>
      <c r="Y3" s="57"/>
      <c r="Z3" s="57"/>
      <c r="AA3" s="57"/>
      <c r="AB3" s="57"/>
      <c r="AC3" s="57"/>
      <c r="AD3" s="57"/>
    </row>
    <row r="4" spans="1:30" ht="16.5" customHeight="1" x14ac:dyDescent="0.2">
      <c r="A4" s="101" t="s">
        <v>85</v>
      </c>
      <c r="B4" s="101"/>
      <c r="C4" s="101"/>
      <c r="D4" s="101"/>
      <c r="E4" s="101"/>
      <c r="F4" s="101"/>
      <c r="G4" s="101"/>
      <c r="H4" s="101"/>
      <c r="I4" s="101"/>
      <c r="J4" s="101"/>
      <c r="K4" s="101"/>
      <c r="L4" s="101"/>
      <c r="M4" s="101"/>
      <c r="N4" s="101"/>
      <c r="O4" s="101"/>
      <c r="P4" s="101"/>
      <c r="Q4" s="101"/>
      <c r="R4" s="101"/>
      <c r="S4" s="101"/>
      <c r="T4" s="101"/>
      <c r="U4" s="101"/>
      <c r="V4" s="59"/>
    </row>
    <row r="5" spans="1:30" ht="16.7" customHeight="1" x14ac:dyDescent="0.25">
      <c r="A5" s="93" t="s">
        <v>51</v>
      </c>
      <c r="B5" s="93"/>
      <c r="C5" s="93"/>
      <c r="D5" s="93"/>
      <c r="E5" s="102"/>
      <c r="F5" s="102"/>
      <c r="G5" s="102"/>
      <c r="H5" s="102"/>
      <c r="I5" s="102"/>
      <c r="J5" s="102"/>
      <c r="K5" s="102"/>
      <c r="L5" s="93" t="s">
        <v>26</v>
      </c>
      <c r="M5" s="93"/>
      <c r="N5" s="94"/>
      <c r="O5" s="94"/>
      <c r="P5" s="94"/>
      <c r="Q5" s="15" t="s">
        <v>1</v>
      </c>
      <c r="R5" s="95"/>
      <c r="S5" s="96"/>
      <c r="T5" s="103" t="s">
        <v>58</v>
      </c>
      <c r="U5" s="103"/>
      <c r="V5" s="60"/>
      <c r="W5" s="57" t="s">
        <v>84</v>
      </c>
      <c r="X5" s="57"/>
      <c r="Y5" s="57" t="s">
        <v>101</v>
      </c>
      <c r="Z5" s="57"/>
      <c r="AA5" s="57"/>
      <c r="AB5" s="57"/>
      <c r="AC5" s="57"/>
      <c r="AD5" s="57"/>
    </row>
    <row r="6" spans="1:30" ht="16.7" customHeight="1" x14ac:dyDescent="0.25">
      <c r="A6" s="91" t="s">
        <v>45</v>
      </c>
      <c r="B6" s="91"/>
      <c r="C6" s="91"/>
      <c r="D6" s="91"/>
      <c r="E6" s="92" t="s">
        <v>112</v>
      </c>
      <c r="F6" s="92"/>
      <c r="G6" s="92"/>
      <c r="H6" s="92"/>
      <c r="I6" s="92"/>
      <c r="J6" s="92"/>
      <c r="K6" s="92"/>
      <c r="L6" s="93" t="s">
        <v>44</v>
      </c>
      <c r="M6" s="93"/>
      <c r="N6" s="94"/>
      <c r="O6" s="94"/>
      <c r="P6" s="94"/>
      <c r="Q6" s="15" t="s">
        <v>1</v>
      </c>
      <c r="R6" s="95"/>
      <c r="S6" s="96"/>
      <c r="T6" s="97">
        <f>IF(OR(W7&lt;0,AC9&lt;0),0,+W6+AB8)</f>
        <v>0</v>
      </c>
      <c r="U6" s="97"/>
      <c r="V6" s="48"/>
      <c r="W6" s="61">
        <f>+X15</f>
        <v>0</v>
      </c>
      <c r="X6" s="57"/>
      <c r="Y6" s="62" t="s">
        <v>64</v>
      </c>
      <c r="Z6" s="63" t="s">
        <v>65</v>
      </c>
      <c r="AA6" s="62" t="s">
        <v>66</v>
      </c>
      <c r="AB6" s="64"/>
      <c r="AC6" s="57"/>
      <c r="AD6" s="57"/>
    </row>
    <row r="7" spans="1:30" ht="16.7" customHeight="1" x14ac:dyDescent="0.25">
      <c r="A7" s="104" t="s">
        <v>86</v>
      </c>
      <c r="B7" s="104"/>
      <c r="C7" s="104"/>
      <c r="D7" s="104"/>
      <c r="E7" s="104"/>
      <c r="F7" s="104"/>
      <c r="G7" s="104"/>
      <c r="H7" s="104"/>
      <c r="I7" s="104"/>
      <c r="J7" s="104"/>
      <c r="K7" s="104"/>
      <c r="L7" s="104"/>
      <c r="M7" s="104"/>
      <c r="N7" s="104"/>
      <c r="O7" s="104"/>
      <c r="P7" s="104"/>
      <c r="Q7" s="104"/>
      <c r="R7" s="104"/>
      <c r="S7" s="104"/>
      <c r="T7" s="104"/>
      <c r="U7" s="104"/>
      <c r="V7" s="65"/>
      <c r="W7" s="66"/>
      <c r="X7" s="57"/>
      <c r="Y7" s="62"/>
      <c r="Z7" s="63"/>
      <c r="AA7" s="62"/>
      <c r="AB7" s="64"/>
      <c r="AC7" s="57"/>
      <c r="AD7" s="57"/>
    </row>
    <row r="8" spans="1:30" ht="16.7" customHeight="1" x14ac:dyDescent="0.25">
      <c r="A8" s="93" t="s">
        <v>39</v>
      </c>
      <c r="B8" s="93"/>
      <c r="C8" s="93"/>
      <c r="D8" s="93"/>
      <c r="E8" s="102"/>
      <c r="F8" s="102"/>
      <c r="G8" s="102"/>
      <c r="H8" s="102"/>
      <c r="I8" s="102"/>
      <c r="J8" s="102"/>
      <c r="K8" s="102"/>
      <c r="L8" s="93" t="s">
        <v>38</v>
      </c>
      <c r="M8" s="93"/>
      <c r="N8" s="105" t="s">
        <v>113</v>
      </c>
      <c r="O8" s="105"/>
      <c r="P8" s="105"/>
      <c r="Q8" s="105"/>
      <c r="R8" s="105"/>
      <c r="S8" s="105"/>
      <c r="T8" s="105"/>
      <c r="U8" s="105"/>
      <c r="V8" s="67"/>
      <c r="W8" s="57"/>
      <c r="X8" s="57"/>
      <c r="Y8" s="66">
        <f>IF(X16&lt;6,1,0)</f>
        <v>1</v>
      </c>
      <c r="Z8" s="66">
        <f>IF(X16&lt;=12,IF(X16&gt;=6,1,0),0)</f>
        <v>0</v>
      </c>
      <c r="AA8" s="66">
        <f>IF(X16&gt;12,1,0)</f>
        <v>0</v>
      </c>
      <c r="AB8" s="64">
        <f>+Z8+AA8</f>
        <v>0</v>
      </c>
      <c r="AC8" s="57"/>
      <c r="AD8" s="57"/>
    </row>
    <row r="9" spans="1:30" ht="16.7" customHeight="1" x14ac:dyDescent="0.25">
      <c r="A9" s="93" t="s">
        <v>59</v>
      </c>
      <c r="B9" s="93"/>
      <c r="C9" s="93"/>
      <c r="D9" s="93"/>
      <c r="E9" s="102"/>
      <c r="F9" s="102"/>
      <c r="G9" s="102"/>
      <c r="H9" s="102"/>
      <c r="I9" s="102"/>
      <c r="J9" s="102"/>
      <c r="K9" s="102"/>
      <c r="L9" s="93" t="s">
        <v>7</v>
      </c>
      <c r="M9" s="93"/>
      <c r="N9" s="105"/>
      <c r="O9" s="105"/>
      <c r="P9" s="105"/>
      <c r="Q9" s="105"/>
      <c r="R9" s="105"/>
      <c r="S9" s="105"/>
      <c r="T9" s="105"/>
      <c r="U9" s="105"/>
      <c r="V9" s="67"/>
      <c r="W9" s="57" t="s">
        <v>102</v>
      </c>
      <c r="X9" s="57"/>
      <c r="Y9" s="57"/>
      <c r="Z9" s="57"/>
      <c r="AA9" s="57"/>
      <c r="AB9" s="57"/>
      <c r="AC9" s="57"/>
      <c r="AD9" s="57"/>
    </row>
    <row r="10" spans="1:30" ht="16.7" customHeight="1" x14ac:dyDescent="0.25">
      <c r="A10" s="93" t="s">
        <v>47</v>
      </c>
      <c r="B10" s="93"/>
      <c r="C10" s="93"/>
      <c r="D10" s="93"/>
      <c r="E10" s="92"/>
      <c r="F10" s="92"/>
      <c r="G10" s="92"/>
      <c r="H10" s="92"/>
      <c r="I10" s="92"/>
      <c r="J10" s="92"/>
      <c r="K10" s="92"/>
      <c r="L10" s="92"/>
      <c r="M10" s="92"/>
      <c r="N10" s="92"/>
      <c r="O10" s="92"/>
      <c r="P10" s="92"/>
      <c r="Q10" s="92"/>
      <c r="R10" s="92"/>
      <c r="S10" s="92"/>
      <c r="T10" s="92"/>
      <c r="U10" s="92"/>
      <c r="V10" s="68"/>
      <c r="W10" s="69">
        <f>+N5+R5</f>
        <v>0</v>
      </c>
      <c r="X10" s="57" t="s">
        <v>103</v>
      </c>
      <c r="Y10" s="57"/>
      <c r="Z10" s="57"/>
      <c r="AA10" s="57"/>
      <c r="AB10" s="57"/>
      <c r="AC10" s="57"/>
      <c r="AD10" s="57"/>
    </row>
    <row r="11" spans="1:30" ht="9.75" customHeight="1" x14ac:dyDescent="0.25">
      <c r="A11" s="110"/>
      <c r="B11" s="111"/>
      <c r="C11" s="111"/>
      <c r="D11" s="111"/>
      <c r="E11" s="111"/>
      <c r="F11" s="111"/>
      <c r="G11" s="111"/>
      <c r="H11" s="111"/>
      <c r="I11" s="111"/>
      <c r="J11" s="111"/>
      <c r="K11" s="111"/>
      <c r="L11" s="111"/>
      <c r="M11" s="111"/>
      <c r="N11" s="111"/>
      <c r="O11" s="111"/>
      <c r="P11" s="111"/>
      <c r="Q11" s="111"/>
      <c r="R11" s="111"/>
      <c r="S11" s="111"/>
      <c r="T11" s="111"/>
      <c r="U11" s="111"/>
      <c r="V11" s="70"/>
      <c r="Y11" s="57"/>
      <c r="Z11" s="57"/>
      <c r="AA11" s="57"/>
      <c r="AB11" s="57"/>
      <c r="AC11" s="57"/>
      <c r="AD11" s="57"/>
    </row>
    <row r="12" spans="1:30" ht="16.5" customHeight="1" x14ac:dyDescent="0.25">
      <c r="A12" s="101" t="s">
        <v>41</v>
      </c>
      <c r="B12" s="112"/>
      <c r="C12" s="112"/>
      <c r="D12" s="112"/>
      <c r="E12" s="112"/>
      <c r="F12" s="112"/>
      <c r="G12" s="112"/>
      <c r="H12" s="112"/>
      <c r="I12" s="112"/>
      <c r="J12" s="112"/>
      <c r="K12" s="112"/>
      <c r="L12" s="112"/>
      <c r="M12" s="112"/>
      <c r="N12" s="112"/>
      <c r="O12" s="112"/>
      <c r="P12" s="112"/>
      <c r="Q12" s="112"/>
      <c r="R12" s="112"/>
      <c r="S12" s="112"/>
      <c r="T12" s="112"/>
      <c r="U12" s="112"/>
      <c r="V12" s="70"/>
      <c r="W12" s="69">
        <f>+N6+R6</f>
        <v>0</v>
      </c>
      <c r="X12" s="69">
        <f>+W12-W10</f>
        <v>0</v>
      </c>
      <c r="Y12" s="57"/>
      <c r="Z12" s="57"/>
      <c r="AA12" s="57"/>
      <c r="AB12" s="57"/>
      <c r="AC12" s="57"/>
      <c r="AD12" s="57"/>
    </row>
    <row r="13" spans="1:30" ht="16.5" customHeight="1" x14ac:dyDescent="0.25">
      <c r="A13" s="106" t="s">
        <v>33</v>
      </c>
      <c r="B13" s="109"/>
      <c r="C13" s="106" t="s">
        <v>24</v>
      </c>
      <c r="D13" s="109"/>
      <c r="E13" s="93"/>
      <c r="F13" s="109"/>
      <c r="G13" s="109"/>
      <c r="H13" s="93" t="s">
        <v>22</v>
      </c>
      <c r="I13" s="109"/>
      <c r="J13" s="109"/>
      <c r="K13" s="16" t="s">
        <v>33</v>
      </c>
      <c r="L13" s="113" t="s">
        <v>98</v>
      </c>
      <c r="M13" s="114"/>
      <c r="N13" s="115"/>
      <c r="O13" s="113" t="s">
        <v>99</v>
      </c>
      <c r="P13" s="114"/>
      <c r="Q13" s="115"/>
      <c r="R13" s="106" t="s">
        <v>56</v>
      </c>
      <c r="S13" s="106"/>
      <c r="T13" s="107" t="s">
        <v>0</v>
      </c>
      <c r="U13" s="107" t="s">
        <v>96</v>
      </c>
      <c r="V13" s="71"/>
      <c r="W13" s="57"/>
      <c r="X13" s="57"/>
      <c r="Y13" s="57"/>
      <c r="Z13" s="57"/>
      <c r="AA13" s="57"/>
      <c r="AB13" s="57"/>
      <c r="AC13" s="57"/>
      <c r="AD13" s="57"/>
    </row>
    <row r="14" spans="1:30" ht="16.5" customHeight="1" x14ac:dyDescent="0.25">
      <c r="A14" s="106" t="s">
        <v>19</v>
      </c>
      <c r="B14" s="109"/>
      <c r="C14" s="93" t="s">
        <v>87</v>
      </c>
      <c r="D14" s="109"/>
      <c r="E14" s="93" t="s">
        <v>14</v>
      </c>
      <c r="F14" s="109"/>
      <c r="G14" s="109"/>
      <c r="H14" s="93" t="s">
        <v>18</v>
      </c>
      <c r="I14" s="109"/>
      <c r="J14" s="109"/>
      <c r="K14" s="16" t="s">
        <v>23</v>
      </c>
      <c r="L14" s="116"/>
      <c r="M14" s="117"/>
      <c r="N14" s="118"/>
      <c r="O14" s="116"/>
      <c r="P14" s="117"/>
      <c r="Q14" s="118"/>
      <c r="R14" s="106"/>
      <c r="S14" s="106"/>
      <c r="T14" s="108"/>
      <c r="U14" s="108"/>
      <c r="V14" s="71"/>
      <c r="W14" s="57" t="s">
        <v>108</v>
      </c>
      <c r="X14" s="50">
        <f>+X12</f>
        <v>0</v>
      </c>
      <c r="Y14" s="57"/>
      <c r="Z14" s="57"/>
      <c r="AA14" s="57"/>
      <c r="AB14" s="57"/>
      <c r="AC14" s="57"/>
      <c r="AD14" s="57"/>
    </row>
    <row r="15" spans="1:30" ht="16.5" customHeight="1" x14ac:dyDescent="0.25">
      <c r="A15" s="120"/>
      <c r="B15" s="121"/>
      <c r="C15" s="122"/>
      <c r="D15" s="123"/>
      <c r="E15" s="102"/>
      <c r="F15" s="124"/>
      <c r="G15" s="124"/>
      <c r="H15" s="102"/>
      <c r="I15" s="124"/>
      <c r="J15" s="124"/>
      <c r="K15" s="17"/>
      <c r="L15" s="102"/>
      <c r="M15" s="124"/>
      <c r="N15" s="124"/>
      <c r="O15" s="125"/>
      <c r="P15" s="126"/>
      <c r="Q15" s="126"/>
      <c r="R15" s="119"/>
      <c r="S15" s="119"/>
      <c r="T15" s="18"/>
      <c r="U15" s="17"/>
      <c r="V15" s="72"/>
      <c r="W15" s="57" t="s">
        <v>104</v>
      </c>
      <c r="X15" s="73">
        <f>ROUNDDOWN(X14,0)</f>
        <v>0</v>
      </c>
      <c r="Y15" s="57"/>
      <c r="Z15" s="62" t="s">
        <v>105</v>
      </c>
      <c r="AA15" s="62" t="s">
        <v>106</v>
      </c>
      <c r="AB15" s="62" t="s">
        <v>107</v>
      </c>
      <c r="AC15" s="57"/>
      <c r="AD15" s="57"/>
    </row>
    <row r="16" spans="1:30" ht="16.5" customHeight="1" x14ac:dyDescent="0.25">
      <c r="A16" s="120"/>
      <c r="B16" s="121"/>
      <c r="C16" s="122"/>
      <c r="D16" s="123"/>
      <c r="E16" s="102"/>
      <c r="F16" s="124"/>
      <c r="G16" s="124"/>
      <c r="H16" s="102"/>
      <c r="I16" s="124"/>
      <c r="J16" s="124"/>
      <c r="K16" s="17"/>
      <c r="L16" s="102"/>
      <c r="M16" s="124"/>
      <c r="N16" s="124"/>
      <c r="O16" s="125"/>
      <c r="P16" s="126"/>
      <c r="Q16" s="126"/>
      <c r="R16" s="119"/>
      <c r="S16" s="119"/>
      <c r="T16" s="18"/>
      <c r="U16" s="17"/>
      <c r="V16" s="72"/>
      <c r="W16" s="57" t="s">
        <v>107</v>
      </c>
      <c r="X16" s="74">
        <f>+AB16+AC16</f>
        <v>0</v>
      </c>
      <c r="Y16" s="57"/>
      <c r="Z16" s="57">
        <f>IF(OR(R5&lt;=0,R6&lt;=0),0,MONTH(X12))</f>
        <v>0</v>
      </c>
      <c r="AA16" s="57">
        <f>IF(X12&lt;0,0,DAY(X12))</f>
        <v>0</v>
      </c>
      <c r="AB16" s="75">
        <f>IF(X12&lt;0,0,HOUR(X12))</f>
        <v>0</v>
      </c>
      <c r="AC16" s="76">
        <f>Z16/60</f>
        <v>0</v>
      </c>
      <c r="AD16" s="57"/>
    </row>
    <row r="17" spans="1:33" ht="16.5" customHeight="1" x14ac:dyDescent="0.2">
      <c r="A17" s="120"/>
      <c r="B17" s="121"/>
      <c r="C17" s="122"/>
      <c r="D17" s="123"/>
      <c r="E17" s="102"/>
      <c r="F17" s="124"/>
      <c r="G17" s="124"/>
      <c r="H17" s="102"/>
      <c r="I17" s="124"/>
      <c r="J17" s="124"/>
      <c r="K17" s="17"/>
      <c r="L17" s="102"/>
      <c r="M17" s="124"/>
      <c r="N17" s="124"/>
      <c r="O17" s="125"/>
      <c r="P17" s="126"/>
      <c r="Q17" s="126"/>
      <c r="R17" s="119"/>
      <c r="S17" s="119"/>
      <c r="T17" s="18"/>
      <c r="U17" s="17"/>
      <c r="V17" s="72"/>
    </row>
    <row r="18" spans="1:33" ht="16.5" customHeight="1" x14ac:dyDescent="0.2">
      <c r="A18" s="120"/>
      <c r="B18" s="121"/>
      <c r="C18" s="122"/>
      <c r="D18" s="123"/>
      <c r="E18" s="102"/>
      <c r="F18" s="124"/>
      <c r="G18" s="124"/>
      <c r="H18" s="102"/>
      <c r="I18" s="124"/>
      <c r="J18" s="124"/>
      <c r="K18" s="17"/>
      <c r="L18" s="102"/>
      <c r="M18" s="124"/>
      <c r="N18" s="124"/>
      <c r="O18" s="125"/>
      <c r="P18" s="126"/>
      <c r="Q18" s="126"/>
      <c r="R18" s="119"/>
      <c r="S18" s="119"/>
      <c r="T18" s="18"/>
      <c r="U18" s="17"/>
      <c r="V18" s="72"/>
    </row>
    <row r="19" spans="1:33" ht="16.5" customHeight="1" x14ac:dyDescent="0.2">
      <c r="A19" s="120"/>
      <c r="B19" s="121"/>
      <c r="C19" s="122"/>
      <c r="D19" s="123"/>
      <c r="E19" s="102"/>
      <c r="F19" s="124"/>
      <c r="G19" s="124"/>
      <c r="H19" s="102"/>
      <c r="I19" s="124"/>
      <c r="J19" s="124"/>
      <c r="K19" s="17"/>
      <c r="L19" s="102"/>
      <c r="M19" s="124"/>
      <c r="N19" s="124"/>
      <c r="O19" s="125"/>
      <c r="P19" s="126"/>
      <c r="Q19" s="126"/>
      <c r="R19" s="119"/>
      <c r="S19" s="119"/>
      <c r="T19" s="18"/>
      <c r="U19" s="17"/>
      <c r="V19" s="72"/>
    </row>
    <row r="20" spans="1:33" ht="16.5" customHeight="1" x14ac:dyDescent="0.2">
      <c r="A20" s="120"/>
      <c r="B20" s="121"/>
      <c r="C20" s="122"/>
      <c r="D20" s="123"/>
      <c r="E20" s="102"/>
      <c r="F20" s="124"/>
      <c r="G20" s="124"/>
      <c r="H20" s="102"/>
      <c r="I20" s="124"/>
      <c r="J20" s="124"/>
      <c r="K20" s="17"/>
      <c r="L20" s="102"/>
      <c r="M20" s="124"/>
      <c r="N20" s="124"/>
      <c r="O20" s="125"/>
      <c r="P20" s="126"/>
      <c r="Q20" s="126"/>
      <c r="R20" s="119"/>
      <c r="S20" s="119"/>
      <c r="T20" s="18"/>
      <c r="U20" s="17"/>
      <c r="V20" s="72"/>
    </row>
    <row r="21" spans="1:33" ht="16.5" customHeight="1" x14ac:dyDescent="0.2">
      <c r="A21" s="120"/>
      <c r="B21" s="121"/>
      <c r="C21" s="122"/>
      <c r="D21" s="123"/>
      <c r="E21" s="102"/>
      <c r="F21" s="124"/>
      <c r="G21" s="124"/>
      <c r="H21" s="102"/>
      <c r="I21" s="124"/>
      <c r="J21" s="124"/>
      <c r="K21" s="17"/>
      <c r="L21" s="102"/>
      <c r="M21" s="124"/>
      <c r="N21" s="124"/>
      <c r="O21" s="125"/>
      <c r="P21" s="126"/>
      <c r="Q21" s="126"/>
      <c r="R21" s="119"/>
      <c r="S21" s="119"/>
      <c r="T21" s="18"/>
      <c r="U21" s="17"/>
      <c r="V21" s="72"/>
    </row>
    <row r="22" spans="1:33" ht="16.5" customHeight="1" x14ac:dyDescent="0.2">
      <c r="A22" s="120"/>
      <c r="B22" s="121"/>
      <c r="C22" s="122"/>
      <c r="D22" s="123"/>
      <c r="E22" s="102"/>
      <c r="F22" s="124"/>
      <c r="G22" s="124"/>
      <c r="H22" s="102"/>
      <c r="I22" s="124"/>
      <c r="J22" s="124"/>
      <c r="K22" s="17"/>
      <c r="L22" s="102"/>
      <c r="M22" s="124"/>
      <c r="N22" s="124"/>
      <c r="O22" s="125"/>
      <c r="P22" s="126"/>
      <c r="Q22" s="126"/>
      <c r="R22" s="119"/>
      <c r="S22" s="119"/>
      <c r="T22" s="18"/>
      <c r="U22" s="17"/>
      <c r="V22" s="72"/>
    </row>
    <row r="23" spans="1:33" ht="16.5" customHeight="1" x14ac:dyDescent="0.2">
      <c r="A23" s="120"/>
      <c r="B23" s="121"/>
      <c r="C23" s="122"/>
      <c r="D23" s="123"/>
      <c r="E23" s="102"/>
      <c r="F23" s="124"/>
      <c r="G23" s="124"/>
      <c r="H23" s="102"/>
      <c r="I23" s="124"/>
      <c r="J23" s="124"/>
      <c r="K23" s="17"/>
      <c r="L23" s="102"/>
      <c r="M23" s="124"/>
      <c r="N23" s="124"/>
      <c r="O23" s="125"/>
      <c r="P23" s="126"/>
      <c r="Q23" s="126"/>
      <c r="R23" s="119"/>
      <c r="S23" s="119"/>
      <c r="T23" s="18"/>
      <c r="U23" s="17"/>
      <c r="V23" s="72"/>
    </row>
    <row r="24" spans="1:33" ht="16.5" customHeight="1" x14ac:dyDescent="0.2">
      <c r="A24" s="120"/>
      <c r="B24" s="121"/>
      <c r="C24" s="122"/>
      <c r="D24" s="123"/>
      <c r="E24" s="102"/>
      <c r="F24" s="124"/>
      <c r="G24" s="124"/>
      <c r="H24" s="102"/>
      <c r="I24" s="124"/>
      <c r="J24" s="124"/>
      <c r="K24" s="17"/>
      <c r="L24" s="102"/>
      <c r="M24" s="124"/>
      <c r="N24" s="124"/>
      <c r="O24" s="125"/>
      <c r="P24" s="126"/>
      <c r="Q24" s="126"/>
      <c r="R24" s="119"/>
      <c r="S24" s="119"/>
      <c r="T24" s="18"/>
      <c r="U24" s="17"/>
      <c r="V24" s="72"/>
    </row>
    <row r="25" spans="1:33" ht="16.5" customHeight="1" x14ac:dyDescent="0.2">
      <c r="A25" s="120"/>
      <c r="B25" s="121"/>
      <c r="C25" s="122"/>
      <c r="D25" s="123"/>
      <c r="E25" s="102"/>
      <c r="F25" s="124"/>
      <c r="G25" s="124"/>
      <c r="H25" s="102"/>
      <c r="I25" s="124"/>
      <c r="J25" s="124"/>
      <c r="K25" s="17"/>
      <c r="L25" s="102"/>
      <c r="M25" s="124"/>
      <c r="N25" s="124"/>
      <c r="O25" s="125"/>
      <c r="P25" s="126"/>
      <c r="Q25" s="126"/>
      <c r="R25" s="119"/>
      <c r="S25" s="119"/>
      <c r="T25" s="18"/>
      <c r="U25" s="17"/>
      <c r="V25" s="72"/>
    </row>
    <row r="26" spans="1:33" ht="16.5" customHeight="1" x14ac:dyDescent="0.2">
      <c r="A26" s="93"/>
      <c r="B26" s="109"/>
      <c r="C26" s="109"/>
      <c r="D26" s="109"/>
      <c r="E26" s="109"/>
      <c r="F26" s="109"/>
      <c r="G26" s="109"/>
      <c r="H26" s="109"/>
      <c r="I26" s="109"/>
      <c r="J26" s="109"/>
      <c r="K26" s="109"/>
      <c r="L26" s="93" t="s">
        <v>13</v>
      </c>
      <c r="M26" s="109"/>
      <c r="N26" s="109"/>
      <c r="O26" s="131">
        <f>SUM(O14:Q25)</f>
        <v>0</v>
      </c>
      <c r="P26" s="132"/>
      <c r="Q26" s="132"/>
      <c r="R26" s="127" t="s">
        <v>13</v>
      </c>
      <c r="S26" s="127"/>
      <c r="T26" s="19">
        <f>SUM(T14:T25)</f>
        <v>0</v>
      </c>
      <c r="U26" s="15"/>
      <c r="V26" s="77"/>
    </row>
    <row r="27" spans="1:33" s="5" customFormat="1" ht="9.75" customHeight="1" x14ac:dyDescent="0.2">
      <c r="A27" s="110"/>
      <c r="B27" s="111"/>
      <c r="C27" s="111"/>
      <c r="D27" s="111"/>
      <c r="E27" s="111"/>
      <c r="F27" s="111"/>
      <c r="G27" s="111"/>
      <c r="H27" s="111"/>
      <c r="I27" s="111"/>
      <c r="J27" s="111"/>
      <c r="K27" s="111"/>
      <c r="L27" s="111"/>
      <c r="M27" s="111"/>
      <c r="N27" s="111"/>
      <c r="O27" s="111"/>
      <c r="P27" s="111"/>
      <c r="Q27" s="111"/>
      <c r="R27" s="111"/>
      <c r="S27" s="111"/>
      <c r="T27" s="111"/>
      <c r="U27" s="111"/>
      <c r="V27" s="70"/>
      <c r="AE27" s="53"/>
      <c r="AF27" s="53"/>
      <c r="AG27" s="53"/>
    </row>
    <row r="28" spans="1:33" s="5" customFormat="1" ht="16.5" customHeight="1" x14ac:dyDescent="0.2">
      <c r="A28" s="104" t="s">
        <v>40</v>
      </c>
      <c r="B28" s="104"/>
      <c r="C28" s="104"/>
      <c r="D28" s="104"/>
      <c r="E28" s="104"/>
      <c r="F28" s="104"/>
      <c r="G28" s="104"/>
      <c r="H28" s="104"/>
      <c r="I28" s="104"/>
      <c r="J28" s="104"/>
      <c r="K28" s="104"/>
      <c r="L28" s="104"/>
      <c r="M28" s="104"/>
      <c r="N28" s="104"/>
      <c r="O28" s="104"/>
      <c r="P28" s="104"/>
      <c r="Q28" s="104"/>
      <c r="R28" s="104"/>
      <c r="S28" s="104"/>
      <c r="T28" s="104"/>
      <c r="U28" s="104"/>
      <c r="V28" s="65"/>
      <c r="AE28" s="53"/>
      <c r="AF28" s="53"/>
      <c r="AG28" s="53"/>
    </row>
    <row r="29" spans="1:33" s="5" customFormat="1" ht="30" customHeight="1" x14ac:dyDescent="0.2">
      <c r="A29" s="127"/>
      <c r="B29" s="109"/>
      <c r="C29" s="109"/>
      <c r="D29" s="109"/>
      <c r="E29" s="109"/>
      <c r="F29" s="109"/>
      <c r="G29" s="109"/>
      <c r="H29" s="109"/>
      <c r="I29" s="109"/>
      <c r="J29" s="109"/>
      <c r="K29" s="109"/>
      <c r="L29" s="109"/>
      <c r="M29" s="109"/>
      <c r="N29" s="109"/>
      <c r="O29" s="106" t="s">
        <v>4</v>
      </c>
      <c r="P29" s="109"/>
      <c r="Q29" s="109"/>
      <c r="R29" s="106" t="s">
        <v>36</v>
      </c>
      <c r="S29" s="106"/>
      <c r="T29" s="16" t="s">
        <v>0</v>
      </c>
      <c r="U29" s="16" t="s">
        <v>96</v>
      </c>
      <c r="V29" s="71"/>
      <c r="AE29" s="53"/>
      <c r="AF29" s="53"/>
      <c r="AG29" s="53"/>
    </row>
    <row r="30" spans="1:33" s="5" customFormat="1" ht="16.5" customHeight="1" x14ac:dyDescent="0.2">
      <c r="A30" s="93" t="s">
        <v>40</v>
      </c>
      <c r="B30" s="93"/>
      <c r="C30" s="93"/>
      <c r="D30" s="93"/>
      <c r="E30" s="93"/>
      <c r="F30" s="93"/>
      <c r="G30" s="93"/>
      <c r="H30" s="93"/>
      <c r="I30" s="93"/>
      <c r="J30" s="93"/>
      <c r="K30" s="93"/>
      <c r="L30" s="93"/>
      <c r="M30" s="93"/>
      <c r="N30" s="93"/>
      <c r="O30" s="128">
        <f>O26</f>
        <v>0</v>
      </c>
      <c r="P30" s="129"/>
      <c r="Q30" s="129"/>
      <c r="R30" s="130">
        <v>5.3</v>
      </c>
      <c r="S30" s="130"/>
      <c r="T30" s="21">
        <f>+O30*R30</f>
        <v>0</v>
      </c>
      <c r="U30" s="22"/>
      <c r="V30" s="71"/>
      <c r="AE30" s="53"/>
      <c r="AF30" s="53"/>
      <c r="AG30" s="53"/>
    </row>
    <row r="31" spans="1:33" s="5" customFormat="1" ht="16.5" customHeight="1" x14ac:dyDescent="0.2">
      <c r="A31" s="93" t="s">
        <v>9</v>
      </c>
      <c r="B31" s="109"/>
      <c r="C31" s="109"/>
      <c r="D31" s="136" t="s">
        <v>10</v>
      </c>
      <c r="E31" s="109"/>
      <c r="F31" s="109"/>
      <c r="G31" s="109"/>
      <c r="H31" s="102"/>
      <c r="I31" s="124"/>
      <c r="J31" s="124"/>
      <c r="K31" s="124"/>
      <c r="L31" s="124"/>
      <c r="M31" s="124"/>
      <c r="N31" s="124"/>
      <c r="O31" s="128"/>
      <c r="P31" s="129"/>
      <c r="Q31" s="129"/>
      <c r="R31" s="137">
        <v>1</v>
      </c>
      <c r="S31" s="137"/>
      <c r="T31" s="21">
        <f>+O31*R31</f>
        <v>0</v>
      </c>
      <c r="U31" s="22"/>
      <c r="V31" s="71"/>
      <c r="AE31" s="53"/>
      <c r="AF31" s="53"/>
      <c r="AG31" s="53"/>
    </row>
    <row r="32" spans="1:33" ht="16.5" customHeight="1" x14ac:dyDescent="0.2">
      <c r="A32" s="93" t="s">
        <v>35</v>
      </c>
      <c r="B32" s="93"/>
      <c r="C32" s="93"/>
      <c r="D32" s="138" t="s">
        <v>55</v>
      </c>
      <c r="E32" s="138"/>
      <c r="F32" s="138"/>
      <c r="G32" s="138"/>
      <c r="H32" s="139"/>
      <c r="I32" s="139"/>
      <c r="J32" s="139"/>
      <c r="K32" s="139"/>
      <c r="L32" s="139"/>
      <c r="M32" s="139"/>
      <c r="N32" s="139"/>
      <c r="O32" s="128"/>
      <c r="P32" s="129"/>
      <c r="Q32" s="129"/>
      <c r="R32" s="140"/>
      <c r="S32" s="140"/>
      <c r="T32" s="21">
        <f>+O32*R32</f>
        <v>0</v>
      </c>
      <c r="U32" s="22"/>
      <c r="V32" s="71"/>
    </row>
    <row r="33" spans="1:39" ht="9.75" customHeight="1" x14ac:dyDescent="0.2">
      <c r="A33" s="110"/>
      <c r="B33" s="111"/>
      <c r="C33" s="111"/>
      <c r="D33" s="111"/>
      <c r="E33" s="111"/>
      <c r="F33" s="111"/>
      <c r="G33" s="111"/>
      <c r="H33" s="111"/>
      <c r="I33" s="111"/>
      <c r="J33" s="111"/>
      <c r="K33" s="111"/>
      <c r="L33" s="111"/>
      <c r="M33" s="111"/>
      <c r="N33" s="111"/>
      <c r="O33" s="111"/>
      <c r="P33" s="111"/>
      <c r="Q33" s="111"/>
      <c r="R33" s="111"/>
      <c r="S33" s="111"/>
      <c r="T33" s="111"/>
      <c r="U33" s="111"/>
      <c r="V33" s="70"/>
    </row>
    <row r="34" spans="1:39" ht="16.5" customHeight="1" x14ac:dyDescent="0.25">
      <c r="A34" s="133" t="s">
        <v>67</v>
      </c>
      <c r="B34" s="134"/>
      <c r="C34" s="134"/>
      <c r="D34" s="134"/>
      <c r="E34" s="134"/>
      <c r="F34" s="134"/>
      <c r="G34" s="134"/>
      <c r="H34" s="134"/>
      <c r="I34" s="134"/>
      <c r="J34" s="134"/>
      <c r="K34" s="46"/>
      <c r="L34" s="46"/>
      <c r="M34" s="135" t="s">
        <v>53</v>
      </c>
      <c r="N34" s="134"/>
      <c r="O34" s="134"/>
      <c r="P34" s="134"/>
      <c r="Q34" s="134"/>
      <c r="R34" s="134"/>
      <c r="S34" s="134"/>
      <c r="T34" s="46"/>
      <c r="U34" s="47"/>
      <c r="V34" s="79"/>
    </row>
    <row r="35" spans="1:39" ht="30" customHeight="1" x14ac:dyDescent="0.2">
      <c r="A35" s="127" t="s">
        <v>70</v>
      </c>
      <c r="B35" s="127"/>
      <c r="C35" s="127"/>
      <c r="D35" s="127"/>
      <c r="E35" s="127"/>
      <c r="F35" s="127"/>
      <c r="G35" s="127"/>
      <c r="H35" s="127"/>
      <c r="I35" s="127"/>
      <c r="J35" s="127"/>
      <c r="K35" s="16" t="s">
        <v>34</v>
      </c>
      <c r="L35" s="16" t="s">
        <v>36</v>
      </c>
      <c r="M35" s="106" t="s">
        <v>29</v>
      </c>
      <c r="N35" s="109"/>
      <c r="O35" s="106" t="s">
        <v>20</v>
      </c>
      <c r="P35" s="109"/>
      <c r="Q35" s="109"/>
      <c r="R35" s="106" t="s">
        <v>21</v>
      </c>
      <c r="S35" s="106"/>
      <c r="T35" s="16" t="s">
        <v>0</v>
      </c>
      <c r="U35" s="16" t="s">
        <v>96</v>
      </c>
      <c r="V35" s="71"/>
    </row>
    <row r="36" spans="1:39" ht="16.5" customHeight="1" x14ac:dyDescent="0.2">
      <c r="A36" s="93" t="s">
        <v>68</v>
      </c>
      <c r="B36" s="93"/>
      <c r="C36" s="93"/>
      <c r="D36" s="93"/>
      <c r="E36" s="93"/>
      <c r="F36" s="93"/>
      <c r="G36" s="93"/>
      <c r="H36" s="93"/>
      <c r="I36" s="93"/>
      <c r="J36" s="93"/>
      <c r="K36" s="25">
        <f>IF(W6&gt;0,0,IF(I38=0,+Z8,0))</f>
        <v>0</v>
      </c>
      <c r="L36" s="23">
        <v>397</v>
      </c>
      <c r="M36" s="20"/>
      <c r="N36" s="26">
        <f>IF(K36&gt;0,(+L36*W37)*M36,0)</f>
        <v>0</v>
      </c>
      <c r="O36" s="20"/>
      <c r="P36" s="141">
        <f>IF(K36&gt;0,(+L36*X37)*O36,0)</f>
        <v>0</v>
      </c>
      <c r="Q36" s="142"/>
      <c r="R36" s="27"/>
      <c r="S36" s="28">
        <f>IF(K36&gt;0,(+L36*Y37)*R36,0)</f>
        <v>0</v>
      </c>
      <c r="T36" s="21">
        <f>ROUND(IF(((K36*L36)-N36-P36-S36)&lt;0,0,((K36*L36)-N36-P36-S36)),0)</f>
        <v>0</v>
      </c>
      <c r="U36" s="22"/>
      <c r="V36" s="71"/>
    </row>
    <row r="37" spans="1:39" ht="16.5" customHeight="1" x14ac:dyDescent="0.2">
      <c r="A37" s="93" t="s">
        <v>12</v>
      </c>
      <c r="B37" s="93"/>
      <c r="C37" s="93"/>
      <c r="D37" s="93"/>
      <c r="E37" s="93"/>
      <c r="F37" s="93"/>
      <c r="G37" s="93"/>
      <c r="H37" s="93"/>
      <c r="I37" s="93"/>
      <c r="J37" s="93"/>
      <c r="K37" s="25">
        <f>IF(W6&gt;0,0,IF(I38=0,+AA8,0))</f>
        <v>0</v>
      </c>
      <c r="L37" s="23">
        <v>736</v>
      </c>
      <c r="M37" s="20"/>
      <c r="N37" s="26">
        <f>IF(K37&gt;0,(+L37*W38)*M37,0)</f>
        <v>0</v>
      </c>
      <c r="O37" s="20"/>
      <c r="P37" s="141">
        <f>IF(K37&gt;0,(+L37*X38)*O37,0)</f>
        <v>0</v>
      </c>
      <c r="Q37" s="142"/>
      <c r="R37" s="27"/>
      <c r="S37" s="28">
        <f>IF(K37&gt;0,(+L37*Y38)*R37,0)</f>
        <v>0</v>
      </c>
      <c r="T37" s="21">
        <f>ROUND(IF(((K37*L37)-N37-P37-S37)&lt;0,0,((K37*L37)-N37-P37-S37)),0)</f>
        <v>0</v>
      </c>
      <c r="U37" s="22"/>
      <c r="V37" s="71"/>
      <c r="W37" s="80">
        <v>0.2</v>
      </c>
      <c r="X37" s="80">
        <v>0.3</v>
      </c>
      <c r="Y37" s="80">
        <v>0.5</v>
      </c>
    </row>
    <row r="38" spans="1:39" ht="16.5" customHeight="1" x14ac:dyDescent="0.2">
      <c r="A38" s="127" t="s">
        <v>71</v>
      </c>
      <c r="B38" s="127"/>
      <c r="C38" s="127"/>
      <c r="D38" s="145"/>
      <c r="E38" s="145"/>
      <c r="F38" s="145"/>
      <c r="G38" s="145"/>
      <c r="H38" s="15" t="s">
        <v>75</v>
      </c>
      <c r="I38" s="145"/>
      <c r="J38" s="145"/>
      <c r="K38" s="29" t="s">
        <v>34</v>
      </c>
      <c r="L38" s="16" t="s">
        <v>36</v>
      </c>
      <c r="M38" s="146"/>
      <c r="N38" s="146"/>
      <c r="O38" s="146"/>
      <c r="P38" s="146"/>
      <c r="Q38" s="146"/>
      <c r="R38" s="146"/>
      <c r="S38" s="146"/>
      <c r="T38" s="146"/>
      <c r="U38" s="146"/>
      <c r="V38" s="81"/>
      <c r="W38" s="80">
        <v>0.2</v>
      </c>
      <c r="X38" s="80">
        <v>0.3</v>
      </c>
      <c r="Y38" s="80">
        <v>0.5</v>
      </c>
    </row>
    <row r="39" spans="1:39" ht="16.5" customHeight="1" x14ac:dyDescent="0.2">
      <c r="A39" s="93" t="s">
        <v>69</v>
      </c>
      <c r="B39" s="93"/>
      <c r="C39" s="93"/>
      <c r="D39" s="93"/>
      <c r="E39" s="93"/>
      <c r="F39" s="93"/>
      <c r="G39" s="93"/>
      <c r="H39" s="93"/>
      <c r="I39" s="93"/>
      <c r="J39" s="93"/>
      <c r="K39" s="30">
        <f>IF(W6&gt;0,0,IF(I38&gt;0,+Z8,0))</f>
        <v>0</v>
      </c>
      <c r="L39" s="31">
        <f>IF(K39=1,(I38/2),0)</f>
        <v>0</v>
      </c>
      <c r="M39" s="20"/>
      <c r="N39" s="26">
        <f>IF(K39&gt;0,(+L39*W40)*M39,0)</f>
        <v>0</v>
      </c>
      <c r="O39" s="20"/>
      <c r="P39" s="141">
        <f>IF(K39&gt;0,(+L39*X40)*O39,0)</f>
        <v>0</v>
      </c>
      <c r="Q39" s="142"/>
      <c r="R39" s="27"/>
      <c r="S39" s="28">
        <f>IF(K39&gt;0,(+L39*Y40)*R39,0)</f>
        <v>0</v>
      </c>
      <c r="T39" s="21">
        <f>ROUND(IF(((K39*L39)-N39-P39-S39)&lt;0,0,((K39*L39)-N39-P39-S39)),0)</f>
        <v>0</v>
      </c>
      <c r="U39" s="32"/>
      <c r="V39" s="71"/>
      <c r="W39" s="80"/>
      <c r="X39" s="80"/>
      <c r="Y39" s="80"/>
    </row>
    <row r="40" spans="1:39" ht="16.5" customHeight="1" x14ac:dyDescent="0.2">
      <c r="A40" s="93" t="s">
        <v>54</v>
      </c>
      <c r="B40" s="93"/>
      <c r="C40" s="93"/>
      <c r="D40" s="93"/>
      <c r="E40" s="93"/>
      <c r="F40" s="93"/>
      <c r="G40" s="93"/>
      <c r="H40" s="93"/>
      <c r="I40" s="93"/>
      <c r="J40" s="93"/>
      <c r="K40" s="30">
        <f>IF(W6&gt;0,0,IF(I38&gt;0,+AA8,0))</f>
        <v>0</v>
      </c>
      <c r="L40" s="31">
        <f>IF(K40=1,I38,0)</f>
        <v>0</v>
      </c>
      <c r="M40" s="20"/>
      <c r="N40" s="26">
        <f>IF(K40&gt;0,(+L40*W41)*M40,0)</f>
        <v>0</v>
      </c>
      <c r="O40" s="20"/>
      <c r="P40" s="141">
        <f>IF(K40&gt;0,(+L40*X41)*O40,0)</f>
        <v>0</v>
      </c>
      <c r="Q40" s="142"/>
      <c r="R40" s="27"/>
      <c r="S40" s="28">
        <f>IF(K40&gt;0,(+L40*Y41)*R40,0)</f>
        <v>0</v>
      </c>
      <c r="T40" s="21">
        <f>ROUND(IF(((K40*L40)-N40-P40-S40)&lt;0,0,((K40*L40)-N40-P40-S40)),0)</f>
        <v>0</v>
      </c>
      <c r="U40" s="32"/>
      <c r="V40" s="71"/>
      <c r="W40" s="80">
        <v>0.2</v>
      </c>
      <c r="X40" s="80">
        <v>0.3</v>
      </c>
      <c r="Y40" s="80">
        <v>0.5</v>
      </c>
    </row>
    <row r="41" spans="1:39" ht="16.5" customHeight="1" x14ac:dyDescent="0.2">
      <c r="A41" s="143" t="s">
        <v>72</v>
      </c>
      <c r="B41" s="144"/>
      <c r="C41" s="144"/>
      <c r="D41" s="144"/>
      <c r="E41" s="144"/>
      <c r="F41" s="144"/>
      <c r="G41" s="144"/>
      <c r="H41" s="144"/>
      <c r="I41" s="144"/>
      <c r="J41" s="144"/>
      <c r="K41" s="144"/>
      <c r="L41" s="144"/>
      <c r="M41" s="144"/>
      <c r="N41" s="144"/>
      <c r="O41" s="144"/>
      <c r="P41" s="144"/>
      <c r="Q41" s="144"/>
      <c r="R41" s="144"/>
      <c r="S41" s="144"/>
      <c r="T41" s="144"/>
      <c r="U41" s="144"/>
      <c r="V41" s="82"/>
      <c r="W41" s="80">
        <v>0.2</v>
      </c>
      <c r="X41" s="80">
        <v>0.3</v>
      </c>
      <c r="Y41" s="80">
        <v>0.5</v>
      </c>
    </row>
    <row r="42" spans="1:39" ht="16.5" customHeight="1" x14ac:dyDescent="0.2">
      <c r="A42" s="93" t="s">
        <v>73</v>
      </c>
      <c r="B42" s="109"/>
      <c r="C42" s="109"/>
      <c r="D42" s="109"/>
      <c r="E42" s="109"/>
      <c r="F42" s="109"/>
      <c r="G42" s="109"/>
      <c r="H42" s="109"/>
      <c r="I42" s="109"/>
      <c r="J42" s="109"/>
      <c r="K42" s="109"/>
      <c r="L42" s="109"/>
      <c r="M42" s="109"/>
      <c r="N42" s="109"/>
      <c r="O42" s="109"/>
      <c r="P42" s="109"/>
      <c r="Q42" s="109"/>
      <c r="R42" s="109"/>
      <c r="S42" s="109"/>
      <c r="T42" s="109"/>
      <c r="U42" s="109"/>
      <c r="V42" s="70"/>
    </row>
    <row r="43" spans="1:39" ht="16.5" customHeight="1" x14ac:dyDescent="0.2">
      <c r="A43" s="93" t="s">
        <v>74</v>
      </c>
      <c r="B43" s="109"/>
      <c r="C43" s="109"/>
      <c r="D43" s="109"/>
      <c r="E43" s="109"/>
      <c r="F43" s="109"/>
      <c r="G43" s="109"/>
      <c r="H43" s="109"/>
      <c r="I43" s="109"/>
      <c r="J43" s="109"/>
      <c r="K43" s="109"/>
      <c r="L43" s="109"/>
      <c r="M43" s="109"/>
      <c r="N43" s="109"/>
      <c r="O43" s="109"/>
      <c r="P43" s="109"/>
      <c r="Q43" s="109"/>
      <c r="R43" s="109"/>
      <c r="S43" s="109"/>
      <c r="T43" s="109"/>
      <c r="U43" s="109"/>
      <c r="V43" s="70"/>
    </row>
    <row r="44" spans="1:39" ht="9.75" customHeight="1" x14ac:dyDescent="0.2">
      <c r="A44" s="147"/>
      <c r="B44" s="148"/>
      <c r="C44" s="148"/>
      <c r="D44" s="148"/>
      <c r="E44" s="148"/>
      <c r="F44" s="148"/>
      <c r="G44" s="148"/>
      <c r="H44" s="148"/>
      <c r="I44" s="148"/>
      <c r="J44" s="148"/>
      <c r="K44" s="148"/>
      <c r="L44" s="148"/>
      <c r="M44" s="148"/>
      <c r="N44" s="148"/>
      <c r="O44" s="148"/>
      <c r="P44" s="148"/>
      <c r="Q44" s="148"/>
      <c r="R44" s="148"/>
      <c r="S44" s="148"/>
      <c r="T44" s="148"/>
      <c r="U44" s="149"/>
      <c r="V44" s="71"/>
    </row>
    <row r="45" spans="1:39" s="10" customFormat="1" ht="16.5" customHeight="1" x14ac:dyDescent="0.2">
      <c r="A45" s="101" t="s">
        <v>50</v>
      </c>
      <c r="B45" s="112"/>
      <c r="C45" s="112"/>
      <c r="D45" s="112"/>
      <c r="E45" s="112"/>
      <c r="F45" s="112"/>
      <c r="G45" s="112"/>
      <c r="H45" s="112"/>
      <c r="I45" s="112"/>
      <c r="J45" s="112"/>
      <c r="K45" s="112"/>
      <c r="L45" s="112"/>
      <c r="M45" s="112"/>
      <c r="N45" s="112"/>
      <c r="O45" s="112"/>
      <c r="P45" s="112"/>
      <c r="Q45" s="112"/>
      <c r="R45" s="112"/>
      <c r="S45" s="112"/>
      <c r="T45" s="112"/>
      <c r="U45" s="112"/>
      <c r="V45" s="70"/>
      <c r="W45" s="7"/>
      <c r="X45" s="7"/>
      <c r="Y45" s="7"/>
      <c r="Z45" s="7"/>
      <c r="AA45" s="7"/>
      <c r="AB45" s="7"/>
      <c r="AC45" s="7"/>
      <c r="AD45" s="7"/>
      <c r="AE45" s="83"/>
      <c r="AF45" s="83"/>
      <c r="AG45" s="83"/>
      <c r="AH45" s="7"/>
      <c r="AI45" s="7"/>
      <c r="AJ45" s="7"/>
      <c r="AK45" s="7"/>
      <c r="AL45" s="7"/>
      <c r="AM45" s="7"/>
    </row>
    <row r="46" spans="1:39" ht="30" customHeight="1" x14ac:dyDescent="0.2">
      <c r="A46" s="93" t="s">
        <v>17</v>
      </c>
      <c r="B46" s="109"/>
      <c r="C46" s="109"/>
      <c r="D46" s="109"/>
      <c r="E46" s="109"/>
      <c r="F46" s="109"/>
      <c r="G46" s="109"/>
      <c r="H46" s="109"/>
      <c r="I46" s="109"/>
      <c r="J46" s="109"/>
      <c r="K46" s="109"/>
      <c r="L46" s="109"/>
      <c r="M46" s="150" t="s">
        <v>31</v>
      </c>
      <c r="N46" s="151"/>
      <c r="O46" s="151"/>
      <c r="P46" s="151"/>
      <c r="Q46" s="151"/>
      <c r="R46" s="45"/>
      <c r="S46" s="107" t="s">
        <v>97</v>
      </c>
      <c r="T46" s="107" t="s">
        <v>0</v>
      </c>
      <c r="U46" s="107" t="s">
        <v>96</v>
      </c>
      <c r="V46" s="71"/>
    </row>
    <row r="47" spans="1:39" ht="15.95" customHeight="1" x14ac:dyDescent="0.2">
      <c r="A47" s="93" t="s">
        <v>92</v>
      </c>
      <c r="B47" s="109"/>
      <c r="C47" s="109"/>
      <c r="D47" s="109"/>
      <c r="E47" s="109"/>
      <c r="F47" s="109"/>
      <c r="G47" s="109"/>
      <c r="H47" s="109"/>
      <c r="I47" s="109"/>
      <c r="J47" s="109"/>
      <c r="K47" s="109"/>
      <c r="L47" s="109"/>
      <c r="M47" s="106" t="s">
        <v>8</v>
      </c>
      <c r="N47" s="109"/>
      <c r="O47" s="16" t="s">
        <v>2</v>
      </c>
      <c r="P47" s="150" t="s">
        <v>6</v>
      </c>
      <c r="Q47" s="151"/>
      <c r="R47" s="45"/>
      <c r="S47" s="108"/>
      <c r="T47" s="108"/>
      <c r="U47" s="108"/>
      <c r="V47" s="71"/>
    </row>
    <row r="48" spans="1:39" s="5" customFormat="1" ht="15.2" customHeight="1" x14ac:dyDescent="0.2">
      <c r="A48" s="102"/>
      <c r="B48" s="124"/>
      <c r="C48" s="124"/>
      <c r="D48" s="124"/>
      <c r="E48" s="124"/>
      <c r="F48" s="124"/>
      <c r="G48" s="124"/>
      <c r="H48" s="124"/>
      <c r="I48" s="124"/>
      <c r="J48" s="124"/>
      <c r="K48" s="124"/>
      <c r="L48" s="124"/>
      <c r="M48" s="120"/>
      <c r="N48" s="121"/>
      <c r="O48" s="32" t="s">
        <v>2</v>
      </c>
      <c r="P48" s="120"/>
      <c r="Q48" s="120"/>
      <c r="R48" s="120"/>
      <c r="S48" s="22"/>
      <c r="T48" s="24"/>
      <c r="U48" s="22"/>
      <c r="V48" s="71"/>
      <c r="AE48" s="53"/>
      <c r="AF48" s="53"/>
      <c r="AG48" s="53"/>
    </row>
    <row r="49" spans="1:33" s="5" customFormat="1" ht="16.7" customHeight="1" x14ac:dyDescent="0.2">
      <c r="A49" s="102"/>
      <c r="B49" s="124"/>
      <c r="C49" s="124"/>
      <c r="D49" s="124"/>
      <c r="E49" s="124"/>
      <c r="F49" s="124"/>
      <c r="G49" s="124"/>
      <c r="H49" s="124"/>
      <c r="I49" s="124"/>
      <c r="J49" s="124"/>
      <c r="K49" s="124"/>
      <c r="L49" s="124"/>
      <c r="M49" s="120"/>
      <c r="N49" s="121"/>
      <c r="O49" s="32" t="s">
        <v>2</v>
      </c>
      <c r="P49" s="120"/>
      <c r="Q49" s="120"/>
      <c r="R49" s="120"/>
      <c r="S49" s="22"/>
      <c r="T49" s="24"/>
      <c r="U49" s="22"/>
      <c r="V49" s="71"/>
      <c r="AE49" s="53"/>
      <c r="AF49" s="53"/>
      <c r="AG49" s="53"/>
    </row>
    <row r="50" spans="1:33" s="5" customFormat="1" ht="16.7" customHeight="1" x14ac:dyDescent="0.2">
      <c r="A50" s="102"/>
      <c r="B50" s="124"/>
      <c r="C50" s="124"/>
      <c r="D50" s="124"/>
      <c r="E50" s="124"/>
      <c r="F50" s="124"/>
      <c r="G50" s="124"/>
      <c r="H50" s="124"/>
      <c r="I50" s="124"/>
      <c r="J50" s="124"/>
      <c r="K50" s="124"/>
      <c r="L50" s="124"/>
      <c r="M50" s="120"/>
      <c r="N50" s="121"/>
      <c r="O50" s="32" t="s">
        <v>2</v>
      </c>
      <c r="P50" s="120"/>
      <c r="Q50" s="120"/>
      <c r="R50" s="120"/>
      <c r="S50" s="22"/>
      <c r="T50" s="24"/>
      <c r="U50" s="22"/>
      <c r="V50" s="71"/>
      <c r="AE50" s="53"/>
      <c r="AF50" s="53"/>
      <c r="AG50" s="53"/>
    </row>
    <row r="51" spans="1:33" s="5" customFormat="1" ht="16.5" customHeight="1" x14ac:dyDescent="0.2">
      <c r="A51" s="102"/>
      <c r="B51" s="124"/>
      <c r="C51" s="124"/>
      <c r="D51" s="124"/>
      <c r="E51" s="124"/>
      <c r="F51" s="124"/>
      <c r="G51" s="124"/>
      <c r="H51" s="124"/>
      <c r="I51" s="124"/>
      <c r="J51" s="124"/>
      <c r="K51" s="124"/>
      <c r="L51" s="124"/>
      <c r="M51" s="120"/>
      <c r="N51" s="121"/>
      <c r="O51" s="32" t="s">
        <v>2</v>
      </c>
      <c r="P51" s="120"/>
      <c r="Q51" s="120"/>
      <c r="R51" s="120"/>
      <c r="S51" s="22"/>
      <c r="T51" s="24"/>
      <c r="U51" s="22"/>
      <c r="V51" s="71"/>
      <c r="AE51" s="53"/>
      <c r="AF51" s="53"/>
      <c r="AG51" s="53"/>
    </row>
    <row r="52" spans="1:33" s="5" customFormat="1" ht="9.75" customHeight="1" x14ac:dyDescent="0.2">
      <c r="A52" s="110"/>
      <c r="B52" s="111"/>
      <c r="C52" s="111"/>
      <c r="D52" s="111"/>
      <c r="E52" s="111"/>
      <c r="F52" s="111"/>
      <c r="G52" s="111"/>
      <c r="H52" s="111"/>
      <c r="I52" s="111"/>
      <c r="J52" s="111"/>
      <c r="K52" s="111"/>
      <c r="L52" s="111"/>
      <c r="M52" s="111"/>
      <c r="N52" s="111"/>
      <c r="O52" s="111"/>
      <c r="P52" s="111"/>
      <c r="Q52" s="111"/>
      <c r="R52" s="111"/>
      <c r="S52" s="111"/>
      <c r="T52" s="111"/>
      <c r="U52" s="111"/>
      <c r="V52" s="70"/>
      <c r="AE52" s="53"/>
      <c r="AF52" s="53"/>
      <c r="AG52" s="53"/>
    </row>
    <row r="53" spans="1:33" s="5" customFormat="1" ht="16.5" customHeight="1" x14ac:dyDescent="0.2">
      <c r="A53" s="104" t="s">
        <v>30</v>
      </c>
      <c r="B53" s="104"/>
      <c r="C53" s="104"/>
      <c r="D53" s="104"/>
      <c r="E53" s="104"/>
      <c r="F53" s="104"/>
      <c r="G53" s="104"/>
      <c r="H53" s="104"/>
      <c r="I53" s="104"/>
      <c r="J53" s="104"/>
      <c r="K53" s="104"/>
      <c r="L53" s="104"/>
      <c r="M53" s="104"/>
      <c r="N53" s="104"/>
      <c r="O53" s="104"/>
      <c r="P53" s="104"/>
      <c r="Q53" s="104"/>
      <c r="R53" s="104"/>
      <c r="S53" s="104"/>
      <c r="T53" s="104"/>
      <c r="U53" s="104"/>
      <c r="V53" s="65"/>
      <c r="AE53" s="53"/>
      <c r="AF53" s="53"/>
      <c r="AG53" s="53"/>
    </row>
    <row r="54" spans="1:33" s="5" customFormat="1" ht="30" customHeight="1" x14ac:dyDescent="0.2">
      <c r="A54" s="93"/>
      <c r="B54" s="109"/>
      <c r="C54" s="109"/>
      <c r="D54" s="109"/>
      <c r="E54" s="109"/>
      <c r="F54" s="109"/>
      <c r="G54" s="109"/>
      <c r="H54" s="109"/>
      <c r="I54" s="109"/>
      <c r="J54" s="109"/>
      <c r="K54" s="15" t="s">
        <v>109</v>
      </c>
      <c r="L54" s="15"/>
      <c r="M54" s="106" t="s">
        <v>49</v>
      </c>
      <c r="N54" s="109"/>
      <c r="O54" s="109"/>
      <c r="P54" s="109"/>
      <c r="Q54" s="109"/>
      <c r="R54" s="109"/>
      <c r="S54" s="109"/>
      <c r="T54" s="16" t="s">
        <v>0</v>
      </c>
      <c r="U54" s="16" t="s">
        <v>96</v>
      </c>
      <c r="V54" s="71"/>
      <c r="AE54" s="53"/>
      <c r="AF54" s="53"/>
      <c r="AG54" s="53"/>
    </row>
    <row r="55" spans="1:33" s="5" customFormat="1" ht="16.5" customHeight="1" x14ac:dyDescent="0.2">
      <c r="A55" s="127" t="s">
        <v>80</v>
      </c>
      <c r="B55" s="127"/>
      <c r="C55" s="127"/>
      <c r="D55" s="127"/>
      <c r="E55" s="127"/>
      <c r="F55" s="127"/>
      <c r="G55" s="127"/>
      <c r="H55" s="127"/>
      <c r="I55" s="127"/>
      <c r="J55" s="127"/>
      <c r="K55" s="49">
        <f>+W6</f>
        <v>0</v>
      </c>
      <c r="L55" s="16" t="s">
        <v>48</v>
      </c>
      <c r="M55" s="106" t="s">
        <v>29</v>
      </c>
      <c r="N55" s="109"/>
      <c r="O55" s="106" t="s">
        <v>20</v>
      </c>
      <c r="P55" s="109"/>
      <c r="Q55" s="109"/>
      <c r="R55" s="106" t="s">
        <v>21</v>
      </c>
      <c r="S55" s="106"/>
      <c r="T55" s="16"/>
      <c r="U55" s="16"/>
      <c r="V55" s="71"/>
      <c r="AE55" s="53"/>
      <c r="AF55" s="53"/>
      <c r="AG55" s="53"/>
    </row>
    <row r="56" spans="1:33" s="5" customFormat="1" ht="16.5" customHeight="1" x14ac:dyDescent="0.2">
      <c r="A56" s="93" t="s">
        <v>76</v>
      </c>
      <c r="B56" s="93"/>
      <c r="C56" s="93"/>
      <c r="D56" s="93"/>
      <c r="E56" s="93"/>
      <c r="F56" s="93"/>
      <c r="G56" s="93"/>
      <c r="H56" s="93"/>
      <c r="I56" s="93"/>
      <c r="J56" s="93"/>
      <c r="K56" s="20"/>
      <c r="L56" s="33">
        <v>1012</v>
      </c>
      <c r="M56" s="20"/>
      <c r="N56" s="26">
        <f>IF(M56&gt;0,(+L56*W57)*M56,0)</f>
        <v>0</v>
      </c>
      <c r="O56" s="20"/>
      <c r="P56" s="141">
        <f>IF(O56&gt;0,(+L56*X57)*O56,0)</f>
        <v>0</v>
      </c>
      <c r="Q56" s="142"/>
      <c r="R56" s="27"/>
      <c r="S56" s="28">
        <f>IF(K56&gt;0,(+L56*Y57)*R56,0)</f>
        <v>0</v>
      </c>
      <c r="T56" s="21">
        <f>ROUND((K56*L56)-N56-P56-S56,0)</f>
        <v>0</v>
      </c>
      <c r="U56" s="22"/>
      <c r="V56" s="71"/>
      <c r="AE56" s="53"/>
      <c r="AF56" s="53"/>
      <c r="AG56" s="53"/>
    </row>
    <row r="57" spans="1:33" s="5" customFormat="1" ht="16.5" customHeight="1" x14ac:dyDescent="0.2">
      <c r="A57" s="93" t="s">
        <v>91</v>
      </c>
      <c r="B57" s="93"/>
      <c r="C57" s="93"/>
      <c r="D57" s="93"/>
      <c r="E57" s="93"/>
      <c r="F57" s="93"/>
      <c r="G57" s="93"/>
      <c r="H57" s="93"/>
      <c r="I57" s="93"/>
      <c r="J57" s="93"/>
      <c r="K57" s="20"/>
      <c r="L57" s="33">
        <v>1012</v>
      </c>
      <c r="M57" s="20"/>
      <c r="N57" s="26">
        <f>IF(M57&gt;0,(+L57*W58)*M57,0)</f>
        <v>0</v>
      </c>
      <c r="O57" s="20"/>
      <c r="P57" s="141">
        <f>IF(O57&gt;0,(+L57*X58)*O57,0)</f>
        <v>0</v>
      </c>
      <c r="Q57" s="142"/>
      <c r="R57" s="27"/>
      <c r="S57" s="28">
        <f>IF(K57&gt;0,(+L57*Y58)*R57,0)</f>
        <v>0</v>
      </c>
      <c r="T57" s="21">
        <f t="shared" ref="T57:T63" si="0">ROUND((K57*L57)-N57-P57-S57,0)</f>
        <v>0</v>
      </c>
      <c r="U57" s="22"/>
      <c r="V57" s="71"/>
      <c r="W57" s="80">
        <v>0.2</v>
      </c>
      <c r="X57" s="80">
        <v>0.3</v>
      </c>
      <c r="Y57" s="80">
        <v>0.5</v>
      </c>
      <c r="AE57" s="53"/>
      <c r="AF57" s="53"/>
      <c r="AG57" s="53"/>
    </row>
    <row r="58" spans="1:33" s="5" customFormat="1" ht="16.5" customHeight="1" x14ac:dyDescent="0.2">
      <c r="A58" s="93" t="s">
        <v>90</v>
      </c>
      <c r="B58" s="93"/>
      <c r="C58" s="93"/>
      <c r="D58" s="93"/>
      <c r="E58" s="93"/>
      <c r="F58" s="93"/>
      <c r="G58" s="93"/>
      <c r="H58" s="93"/>
      <c r="I58" s="93"/>
      <c r="J58" s="93"/>
      <c r="K58" s="20"/>
      <c r="L58" s="34">
        <v>1012</v>
      </c>
      <c r="M58" s="20"/>
      <c r="N58" s="26">
        <f>IF(M58&gt;0,(+L58*W59)*M58,0)</f>
        <v>0</v>
      </c>
      <c r="O58" s="20"/>
      <c r="P58" s="141">
        <f>IF(O58&gt;0,(+L58*X59)*O58,0)</f>
        <v>0</v>
      </c>
      <c r="Q58" s="142"/>
      <c r="R58" s="27"/>
      <c r="S58" s="28">
        <f>IF(K58&gt;0,(+L58*Y59)*R58,0)</f>
        <v>0</v>
      </c>
      <c r="T58" s="21">
        <f t="shared" si="0"/>
        <v>0</v>
      </c>
      <c r="U58" s="22"/>
      <c r="V58" s="71"/>
      <c r="W58" s="80">
        <v>0.2</v>
      </c>
      <c r="X58" s="80">
        <v>0.3</v>
      </c>
      <c r="Y58" s="80">
        <v>0.5</v>
      </c>
      <c r="AE58" s="53"/>
      <c r="AF58" s="53"/>
      <c r="AG58" s="53"/>
    </row>
    <row r="59" spans="1:33" s="5" customFormat="1" ht="16.5" customHeight="1" x14ac:dyDescent="0.2">
      <c r="A59" s="152" t="s">
        <v>78</v>
      </c>
      <c r="B59" s="152"/>
      <c r="C59" s="152"/>
      <c r="D59" s="152" t="str">
        <f>IF(Z8=1,"6-12 timer",IF(AA8=1,"over 12 timer","under 6 timer"))</f>
        <v>under 6 timer</v>
      </c>
      <c r="E59" s="152"/>
      <c r="F59" s="152"/>
      <c r="G59" s="152"/>
      <c r="H59" s="152"/>
      <c r="I59" s="152"/>
      <c r="J59" s="152"/>
      <c r="K59" s="51">
        <f>IF(W6&gt;0,IF(OR(Y8&gt;0,Z8&gt;0,AA8&gt;0),1,0),0)</f>
        <v>0</v>
      </c>
      <c r="L59" s="36">
        <f>IF(K59=0,0,IF(AND(K56&lt;=0,K57&lt;=0,K58&lt;=0),0,IF(Z8=1,L36,IF(AA8=1,L37,0))))</f>
        <v>0</v>
      </c>
      <c r="M59" s="20"/>
      <c r="N59" s="26">
        <f>IF(M59&gt;0,(+L59*W60)*M59,0)</f>
        <v>0</v>
      </c>
      <c r="O59" s="20"/>
      <c r="P59" s="141">
        <f>IF(O59&gt;0,(+L59*X60)*O59,0)</f>
        <v>0</v>
      </c>
      <c r="Q59" s="142"/>
      <c r="R59" s="27"/>
      <c r="S59" s="28">
        <f>IF(K59&gt;0,(+L59*Y60)*R59,0)</f>
        <v>0</v>
      </c>
      <c r="T59" s="21">
        <f>ROUND((IF((K59*L59)-N59-P59-S59&lt;0,0,(K59*L59)-N59-P59-S59)),0)</f>
        <v>0</v>
      </c>
      <c r="U59" s="22"/>
      <c r="V59" s="71"/>
      <c r="W59" s="80">
        <v>0.2</v>
      </c>
      <c r="X59" s="80">
        <v>0.3</v>
      </c>
      <c r="Y59" s="80">
        <v>0.5</v>
      </c>
      <c r="AE59" s="53"/>
      <c r="AF59" s="53"/>
      <c r="AG59" s="53"/>
    </row>
    <row r="60" spans="1:33" s="5" customFormat="1" ht="16.5" customHeight="1" x14ac:dyDescent="0.2">
      <c r="A60" s="153" t="s">
        <v>81</v>
      </c>
      <c r="B60" s="153"/>
      <c r="C60" s="153"/>
      <c r="D60" s="153"/>
      <c r="E60" s="153"/>
      <c r="F60" s="153"/>
      <c r="G60" s="153"/>
      <c r="H60" s="153"/>
      <c r="I60" s="153"/>
      <c r="J60" s="153"/>
      <c r="K60" s="153"/>
      <c r="L60" s="153"/>
      <c r="M60" s="153"/>
      <c r="N60" s="153"/>
      <c r="O60" s="153"/>
      <c r="P60" s="153"/>
      <c r="Q60" s="153"/>
      <c r="R60" s="153"/>
      <c r="S60" s="153"/>
      <c r="T60" s="153"/>
      <c r="U60" s="153"/>
      <c r="V60" s="84"/>
      <c r="W60" s="80">
        <v>0.2</v>
      </c>
      <c r="X60" s="80">
        <v>0.3</v>
      </c>
      <c r="Y60" s="80">
        <v>0.5</v>
      </c>
      <c r="AA60" s="85"/>
      <c r="AE60" s="53"/>
      <c r="AF60" s="53"/>
      <c r="AG60" s="53"/>
    </row>
    <row r="61" spans="1:33" s="5" customFormat="1" ht="30.75" customHeight="1" x14ac:dyDescent="0.2">
      <c r="A61" s="93" t="s">
        <v>77</v>
      </c>
      <c r="B61" s="154"/>
      <c r="C61" s="154"/>
      <c r="D61" s="155" t="s">
        <v>5</v>
      </c>
      <c r="E61" s="155"/>
      <c r="F61" s="96"/>
      <c r="G61" s="96"/>
      <c r="H61" s="37" t="s">
        <v>82</v>
      </c>
      <c r="I61" s="156"/>
      <c r="J61" s="156"/>
      <c r="K61" s="20"/>
      <c r="L61" s="34">
        <f>+I61</f>
        <v>0</v>
      </c>
      <c r="M61" s="20"/>
      <c r="N61" s="26">
        <f>IF(K61&gt;0,(+L61*W62)*M61,0)</f>
        <v>0</v>
      </c>
      <c r="O61" s="20"/>
      <c r="P61" s="141">
        <f>IF(K61&gt;0,(+L61*X62)*O61,0)</f>
        <v>0</v>
      </c>
      <c r="Q61" s="142"/>
      <c r="R61" s="27"/>
      <c r="S61" s="28">
        <f>IF(K61&gt;0,(+L61*Y62)*R61,0)</f>
        <v>0</v>
      </c>
      <c r="T61" s="21">
        <f t="shared" si="0"/>
        <v>0</v>
      </c>
      <c r="U61" s="22"/>
      <c r="V61" s="71"/>
      <c r="W61" s="80"/>
      <c r="X61" s="80"/>
      <c r="Y61" s="80"/>
      <c r="AA61" s="85"/>
      <c r="AE61" s="53"/>
      <c r="AF61" s="53"/>
      <c r="AG61" s="53"/>
    </row>
    <row r="62" spans="1:33" s="5" customFormat="1" ht="30.75" customHeight="1" x14ac:dyDescent="0.2">
      <c r="A62" s="93" t="s">
        <v>91</v>
      </c>
      <c r="B62" s="154"/>
      <c r="C62" s="154"/>
      <c r="D62" s="155" t="s">
        <v>5</v>
      </c>
      <c r="E62" s="155"/>
      <c r="F62" s="96"/>
      <c r="G62" s="96"/>
      <c r="H62" s="37" t="s">
        <v>82</v>
      </c>
      <c r="I62" s="156"/>
      <c r="J62" s="156"/>
      <c r="K62" s="20"/>
      <c r="L62" s="34">
        <f>+I62</f>
        <v>0</v>
      </c>
      <c r="M62" s="20"/>
      <c r="N62" s="26">
        <f>IF(K62&gt;0,(+L62*W63)*M62,0)</f>
        <v>0</v>
      </c>
      <c r="O62" s="20"/>
      <c r="P62" s="141">
        <f>IF(K62&gt;0,(+L62*X63)*O62,0)</f>
        <v>0</v>
      </c>
      <c r="Q62" s="142"/>
      <c r="R62" s="27"/>
      <c r="S62" s="28">
        <f>IF(K62&gt;0,(+L62*Y63)*R62,0)</f>
        <v>0</v>
      </c>
      <c r="T62" s="21">
        <f t="shared" si="0"/>
        <v>0</v>
      </c>
      <c r="U62" s="22"/>
      <c r="V62" s="71"/>
      <c r="W62" s="80">
        <v>0.2</v>
      </c>
      <c r="X62" s="80">
        <v>0.3</v>
      </c>
      <c r="Y62" s="80">
        <v>0.5</v>
      </c>
      <c r="AE62" s="53"/>
      <c r="AF62" s="53"/>
      <c r="AG62" s="53"/>
    </row>
    <row r="63" spans="1:33" s="5" customFormat="1" ht="30.75" customHeight="1" x14ac:dyDescent="0.2">
      <c r="A63" s="93" t="s">
        <v>90</v>
      </c>
      <c r="B63" s="154"/>
      <c r="C63" s="154"/>
      <c r="D63" s="155" t="s">
        <v>5</v>
      </c>
      <c r="E63" s="155"/>
      <c r="F63" s="96"/>
      <c r="G63" s="96"/>
      <c r="H63" s="37" t="s">
        <v>82</v>
      </c>
      <c r="I63" s="156"/>
      <c r="J63" s="156"/>
      <c r="K63" s="20"/>
      <c r="L63" s="34">
        <f>+I63</f>
        <v>0</v>
      </c>
      <c r="M63" s="20"/>
      <c r="N63" s="26">
        <f>IF(K63&gt;0,(+L63*W64)*M63,0)</f>
        <v>0</v>
      </c>
      <c r="O63" s="20"/>
      <c r="P63" s="141">
        <f>IF(K63&gt;0,(+L63*X64)*O63,0)</f>
        <v>0</v>
      </c>
      <c r="Q63" s="142"/>
      <c r="R63" s="27"/>
      <c r="S63" s="28">
        <f>IF(K63&gt;0,(+L63*Y64)*R63,0)</f>
        <v>0</v>
      </c>
      <c r="T63" s="21">
        <f t="shared" si="0"/>
        <v>0</v>
      </c>
      <c r="U63" s="22"/>
      <c r="V63" s="71"/>
      <c r="W63" s="80">
        <v>0.2</v>
      </c>
      <c r="X63" s="80">
        <v>0.3</v>
      </c>
      <c r="Y63" s="80">
        <v>0.5</v>
      </c>
      <c r="AE63" s="53"/>
      <c r="AF63" s="53"/>
      <c r="AG63" s="53"/>
    </row>
    <row r="64" spans="1:33" s="5" customFormat="1" ht="16.5" customHeight="1" x14ac:dyDescent="0.2">
      <c r="A64" s="152" t="s">
        <v>79</v>
      </c>
      <c r="B64" s="154"/>
      <c r="C64" s="154"/>
      <c r="D64" s="157" t="str">
        <f>IF(Z9=1,"6-12 timer",IF(AA9=1,"f.o.m. 12 timer","under 6 timer"))</f>
        <v>under 6 timer</v>
      </c>
      <c r="E64" s="157"/>
      <c r="F64" s="157"/>
      <c r="G64" s="157"/>
      <c r="H64" s="37" t="s">
        <v>82</v>
      </c>
      <c r="I64" s="158">
        <f>IF(I61&gt;0,I61,IF(I62&gt;0,I62,IF(I63&gt;0,I63,0)))</f>
        <v>0</v>
      </c>
      <c r="J64" s="158"/>
      <c r="K64" s="35"/>
      <c r="L64" s="36">
        <f>IF(K64=1,IF(Z9=1,(I64/2),IF(AA9=1,I64)),0)</f>
        <v>0</v>
      </c>
      <c r="M64" s="20"/>
      <c r="N64" s="26">
        <f>IF(K64&gt;0,(+L64*W65)*M64,0)</f>
        <v>0</v>
      </c>
      <c r="O64" s="20"/>
      <c r="P64" s="141">
        <f>IF(K64&gt;0,(+L64*X65)*O64,0)</f>
        <v>0</v>
      </c>
      <c r="Q64" s="142"/>
      <c r="R64" s="27"/>
      <c r="S64" s="28">
        <f>IF(K64&gt;0,(+L64*Y65)*R64,0)</f>
        <v>0</v>
      </c>
      <c r="T64" s="21">
        <f>ROUND((IF((K64*L64)-N64-P64-S64&lt;0,0,(K64*L64)-N64-P64-S64)),0)</f>
        <v>0</v>
      </c>
      <c r="U64" s="22"/>
      <c r="V64" s="71"/>
      <c r="W64" s="80">
        <v>0.2</v>
      </c>
      <c r="X64" s="80">
        <v>0.3</v>
      </c>
      <c r="Y64" s="80">
        <v>0.5</v>
      </c>
      <c r="AE64" s="53"/>
      <c r="AF64" s="53"/>
      <c r="AG64" s="53"/>
    </row>
    <row r="65" spans="1:33" s="5" customFormat="1" ht="16.5" customHeight="1" x14ac:dyDescent="0.2">
      <c r="A65" s="143" t="s">
        <v>94</v>
      </c>
      <c r="B65" s="144"/>
      <c r="C65" s="144"/>
      <c r="D65" s="144"/>
      <c r="E65" s="144"/>
      <c r="F65" s="144"/>
      <c r="G65" s="144"/>
      <c r="H65" s="144"/>
      <c r="I65" s="144"/>
      <c r="J65" s="144"/>
      <c r="K65" s="144"/>
      <c r="L65" s="144"/>
      <c r="M65" s="144"/>
      <c r="N65" s="144"/>
      <c r="O65" s="144"/>
      <c r="P65" s="144"/>
      <c r="Q65" s="144"/>
      <c r="R65" s="144"/>
      <c r="S65" s="144"/>
      <c r="T65" s="144"/>
      <c r="U65" s="144"/>
      <c r="V65" s="82"/>
      <c r="W65" s="80">
        <v>0.2</v>
      </c>
      <c r="X65" s="80">
        <v>0.3</v>
      </c>
      <c r="Y65" s="80">
        <v>0.5</v>
      </c>
      <c r="AE65" s="53"/>
      <c r="AF65" s="53"/>
      <c r="AG65" s="53"/>
    </row>
    <row r="66" spans="1:33" s="5" customFormat="1" ht="16.5" customHeight="1" x14ac:dyDescent="0.2">
      <c r="A66" s="93" t="s">
        <v>111</v>
      </c>
      <c r="B66" s="109"/>
      <c r="C66" s="109"/>
      <c r="D66" s="109"/>
      <c r="E66" s="109"/>
      <c r="F66" s="109"/>
      <c r="G66" s="109"/>
      <c r="H66" s="109"/>
      <c r="I66" s="109"/>
      <c r="J66" s="109"/>
      <c r="K66" s="109"/>
      <c r="L66" s="109"/>
      <c r="M66" s="109"/>
      <c r="N66" s="109"/>
      <c r="O66" s="109"/>
      <c r="P66" s="109"/>
      <c r="Q66" s="109"/>
      <c r="R66" s="109"/>
      <c r="S66" s="109"/>
      <c r="T66" s="109"/>
      <c r="U66" s="109"/>
      <c r="V66" s="70"/>
      <c r="AE66" s="53"/>
      <c r="AF66" s="53"/>
      <c r="AG66" s="53"/>
    </row>
    <row r="67" spans="1:33" s="5" customFormat="1" ht="16.5" customHeight="1" x14ac:dyDescent="0.2">
      <c r="A67" s="93" t="s">
        <v>83</v>
      </c>
      <c r="B67" s="109"/>
      <c r="C67" s="109"/>
      <c r="D67" s="109"/>
      <c r="E67" s="109"/>
      <c r="F67" s="109"/>
      <c r="G67" s="109"/>
      <c r="H67" s="109"/>
      <c r="I67" s="109"/>
      <c r="J67" s="109"/>
      <c r="K67" s="109"/>
      <c r="L67" s="109"/>
      <c r="M67" s="109"/>
      <c r="N67" s="109"/>
      <c r="O67" s="109"/>
      <c r="P67" s="109"/>
      <c r="Q67" s="109"/>
      <c r="R67" s="109"/>
      <c r="S67" s="109"/>
      <c r="T67" s="109"/>
      <c r="U67" s="109"/>
      <c r="V67" s="70"/>
      <c r="AE67" s="53"/>
      <c r="AF67" s="53"/>
      <c r="AG67" s="53"/>
    </row>
    <row r="68" spans="1:33" s="5" customFormat="1" ht="9.75" customHeight="1" x14ac:dyDescent="0.2">
      <c r="A68" s="110"/>
      <c r="B68" s="111"/>
      <c r="C68" s="111"/>
      <c r="D68" s="111"/>
      <c r="E68" s="111"/>
      <c r="F68" s="111"/>
      <c r="G68" s="111"/>
      <c r="H68" s="111"/>
      <c r="I68" s="111"/>
      <c r="J68" s="111"/>
      <c r="K68" s="111"/>
      <c r="L68" s="111"/>
      <c r="M68" s="111"/>
      <c r="N68" s="111"/>
      <c r="O68" s="111"/>
      <c r="P68" s="111"/>
      <c r="Q68" s="111"/>
      <c r="R68" s="111"/>
      <c r="S68" s="111"/>
      <c r="T68" s="111"/>
      <c r="U68" s="111"/>
      <c r="V68" s="70"/>
      <c r="AE68" s="53"/>
      <c r="AF68" s="53"/>
      <c r="AG68" s="53"/>
    </row>
    <row r="69" spans="1:33" s="5" customFormat="1" ht="16.5" customHeight="1" x14ac:dyDescent="0.2">
      <c r="A69" s="104" t="s">
        <v>3</v>
      </c>
      <c r="B69" s="104"/>
      <c r="C69" s="104"/>
      <c r="D69" s="104"/>
      <c r="E69" s="104"/>
      <c r="F69" s="104"/>
      <c r="G69" s="104"/>
      <c r="H69" s="104"/>
      <c r="I69" s="104"/>
      <c r="J69" s="104"/>
      <c r="K69" s="104"/>
      <c r="L69" s="104"/>
      <c r="M69" s="104"/>
      <c r="N69" s="104"/>
      <c r="O69" s="104"/>
      <c r="P69" s="104"/>
      <c r="Q69" s="104"/>
      <c r="R69" s="104"/>
      <c r="S69" s="104"/>
      <c r="T69" s="104"/>
      <c r="U69" s="104"/>
      <c r="V69" s="65"/>
      <c r="AE69" s="53"/>
      <c r="AF69" s="53"/>
      <c r="AG69" s="53"/>
    </row>
    <row r="70" spans="1:33" s="5" customFormat="1" ht="30" customHeight="1" x14ac:dyDescent="0.2">
      <c r="A70" s="93"/>
      <c r="B70" s="93"/>
      <c r="C70" s="93"/>
      <c r="D70" s="93"/>
      <c r="E70" s="93"/>
      <c r="F70" s="93"/>
      <c r="G70" s="93"/>
      <c r="H70" s="93"/>
      <c r="I70" s="93"/>
      <c r="J70" s="93"/>
      <c r="K70" s="93"/>
      <c r="L70" s="93"/>
      <c r="M70" s="93"/>
      <c r="N70" s="93"/>
      <c r="O70" s="106" t="s">
        <v>34</v>
      </c>
      <c r="P70" s="109"/>
      <c r="Q70" s="109"/>
      <c r="R70" s="106" t="s">
        <v>36</v>
      </c>
      <c r="S70" s="106"/>
      <c r="T70" s="16" t="s">
        <v>0</v>
      </c>
      <c r="U70" s="16" t="s">
        <v>96</v>
      </c>
      <c r="V70" s="71"/>
      <c r="AE70" s="53"/>
      <c r="AF70" s="53"/>
      <c r="AG70" s="53"/>
    </row>
    <row r="71" spans="1:33" s="5" customFormat="1" ht="16.5" customHeight="1" x14ac:dyDescent="0.2">
      <c r="A71" s="93" t="s">
        <v>95</v>
      </c>
      <c r="B71" s="93"/>
      <c r="C71" s="93"/>
      <c r="D71" s="93"/>
      <c r="E71" s="93"/>
      <c r="F71" s="93"/>
      <c r="G71" s="93"/>
      <c r="H71" s="93"/>
      <c r="I71" s="93"/>
      <c r="J71" s="93"/>
      <c r="K71" s="93"/>
      <c r="L71" s="93"/>
      <c r="M71" s="93"/>
      <c r="N71" s="93"/>
      <c r="O71" s="159"/>
      <c r="P71" s="124"/>
      <c r="Q71" s="124"/>
      <c r="R71" s="160">
        <v>452</v>
      </c>
      <c r="S71" s="160"/>
      <c r="T71" s="21">
        <f>+O71*R71</f>
        <v>0</v>
      </c>
      <c r="U71" s="22"/>
      <c r="V71" s="71"/>
      <c r="AE71" s="53"/>
      <c r="AF71" s="53"/>
      <c r="AG71" s="53"/>
    </row>
    <row r="72" spans="1:33" s="5" customFormat="1" ht="9.75" customHeight="1" x14ac:dyDescent="0.2">
      <c r="A72" s="147"/>
      <c r="B72" s="148"/>
      <c r="C72" s="148"/>
      <c r="D72" s="148"/>
      <c r="E72" s="148"/>
      <c r="F72" s="148"/>
      <c r="G72" s="148"/>
      <c r="H72" s="148"/>
      <c r="I72" s="148"/>
      <c r="J72" s="148"/>
      <c r="K72" s="148"/>
      <c r="L72" s="148"/>
      <c r="M72" s="148"/>
      <c r="N72" s="148"/>
      <c r="O72" s="148"/>
      <c r="P72" s="148"/>
      <c r="Q72" s="148"/>
      <c r="R72" s="148"/>
      <c r="S72" s="148"/>
      <c r="T72" s="148"/>
      <c r="U72" s="149"/>
      <c r="V72" s="71"/>
      <c r="AE72" s="53"/>
      <c r="AF72" s="53"/>
      <c r="AG72" s="53"/>
    </row>
    <row r="73" spans="1:33" s="5" customFormat="1" ht="16.5" customHeight="1" x14ac:dyDescent="0.2">
      <c r="A73" s="101" t="s">
        <v>27</v>
      </c>
      <c r="B73" s="112"/>
      <c r="C73" s="112"/>
      <c r="D73" s="112"/>
      <c r="E73" s="112"/>
      <c r="F73" s="112"/>
      <c r="G73" s="112"/>
      <c r="H73" s="112"/>
      <c r="I73" s="112"/>
      <c r="J73" s="112"/>
      <c r="K73" s="112"/>
      <c r="L73" s="112"/>
      <c r="M73" s="112"/>
      <c r="N73" s="112"/>
      <c r="O73" s="112"/>
      <c r="P73" s="112"/>
      <c r="Q73" s="112"/>
      <c r="R73" s="112"/>
      <c r="S73" s="112"/>
      <c r="T73" s="112"/>
      <c r="U73" s="112"/>
      <c r="V73" s="70"/>
      <c r="AE73" s="53"/>
      <c r="AF73" s="53"/>
      <c r="AG73" s="53"/>
    </row>
    <row r="74" spans="1:33" s="5" customFormat="1" ht="16.5" customHeight="1" x14ac:dyDescent="0.2">
      <c r="A74" s="93"/>
      <c r="B74" s="109"/>
      <c r="C74" s="109"/>
      <c r="D74" s="109"/>
      <c r="E74" s="109"/>
      <c r="F74" s="109"/>
      <c r="G74" s="109"/>
      <c r="H74" s="109"/>
      <c r="I74" s="109"/>
      <c r="J74" s="109"/>
      <c r="K74" s="109"/>
      <c r="L74" s="109"/>
      <c r="M74" s="109"/>
      <c r="N74" s="109"/>
      <c r="O74" s="109"/>
      <c r="P74" s="109"/>
      <c r="Q74" s="109"/>
      <c r="R74" s="106" t="s">
        <v>57</v>
      </c>
      <c r="S74" s="106"/>
      <c r="T74" s="107" t="s">
        <v>0</v>
      </c>
      <c r="U74" s="107" t="s">
        <v>96</v>
      </c>
      <c r="V74" s="71"/>
      <c r="AE74" s="53"/>
      <c r="AF74" s="53"/>
      <c r="AG74" s="53"/>
    </row>
    <row r="75" spans="1:33" s="5" customFormat="1" ht="16.5" customHeight="1" x14ac:dyDescent="0.2">
      <c r="A75" s="154" t="s">
        <v>43</v>
      </c>
      <c r="B75" s="109"/>
      <c r="C75" s="109"/>
      <c r="D75" s="109"/>
      <c r="E75" s="109"/>
      <c r="F75" s="109"/>
      <c r="G75" s="109"/>
      <c r="H75" s="109"/>
      <c r="I75" s="109"/>
      <c r="J75" s="109"/>
      <c r="K75" s="109"/>
      <c r="L75" s="109"/>
      <c r="M75" s="109"/>
      <c r="N75" s="109"/>
      <c r="O75" s="109"/>
      <c r="P75" s="109"/>
      <c r="Q75" s="109"/>
      <c r="R75" s="106"/>
      <c r="S75" s="106"/>
      <c r="T75" s="108"/>
      <c r="U75" s="108"/>
      <c r="V75" s="71"/>
      <c r="AE75" s="53"/>
      <c r="AF75" s="53"/>
      <c r="AG75" s="53"/>
    </row>
    <row r="76" spans="1:33" s="5" customFormat="1" ht="16.5" customHeight="1" x14ac:dyDescent="0.2">
      <c r="A76" s="102"/>
      <c r="B76" s="124"/>
      <c r="C76" s="124"/>
      <c r="D76" s="124"/>
      <c r="E76" s="124"/>
      <c r="F76" s="124"/>
      <c r="G76" s="124"/>
      <c r="H76" s="124"/>
      <c r="I76" s="124"/>
      <c r="J76" s="124"/>
      <c r="K76" s="124"/>
      <c r="L76" s="124"/>
      <c r="M76" s="124"/>
      <c r="N76" s="124"/>
      <c r="O76" s="124"/>
      <c r="P76" s="124"/>
      <c r="Q76" s="124"/>
      <c r="R76" s="129"/>
      <c r="S76" s="129"/>
      <c r="T76" s="24"/>
      <c r="U76" s="22"/>
      <c r="V76" s="71"/>
      <c r="AE76" s="53"/>
      <c r="AF76" s="53"/>
      <c r="AG76" s="53"/>
    </row>
    <row r="77" spans="1:33" s="5" customFormat="1" ht="16.5" customHeight="1" x14ac:dyDescent="0.2">
      <c r="A77" s="102"/>
      <c r="B77" s="124"/>
      <c r="C77" s="124"/>
      <c r="D77" s="124"/>
      <c r="E77" s="124"/>
      <c r="F77" s="124"/>
      <c r="G77" s="124"/>
      <c r="H77" s="124"/>
      <c r="I77" s="124"/>
      <c r="J77" s="124"/>
      <c r="K77" s="124"/>
      <c r="L77" s="124"/>
      <c r="M77" s="124"/>
      <c r="N77" s="124"/>
      <c r="O77" s="124"/>
      <c r="P77" s="124"/>
      <c r="Q77" s="124"/>
      <c r="R77" s="129"/>
      <c r="S77" s="129"/>
      <c r="T77" s="24"/>
      <c r="U77" s="22"/>
      <c r="V77" s="71"/>
      <c r="AE77" s="53"/>
      <c r="AF77" s="53"/>
      <c r="AG77" s="53"/>
    </row>
    <row r="78" spans="1:33" s="5" customFormat="1" ht="16.5" customHeight="1" x14ac:dyDescent="0.2">
      <c r="A78" s="102"/>
      <c r="B78" s="124"/>
      <c r="C78" s="124"/>
      <c r="D78" s="124"/>
      <c r="E78" s="124"/>
      <c r="F78" s="124"/>
      <c r="G78" s="124"/>
      <c r="H78" s="124"/>
      <c r="I78" s="124"/>
      <c r="J78" s="124"/>
      <c r="K78" s="124"/>
      <c r="L78" s="124"/>
      <c r="M78" s="124"/>
      <c r="N78" s="124"/>
      <c r="O78" s="124"/>
      <c r="P78" s="124"/>
      <c r="Q78" s="124"/>
      <c r="R78" s="129"/>
      <c r="S78" s="129"/>
      <c r="T78" s="24"/>
      <c r="U78" s="22"/>
      <c r="V78" s="71"/>
      <c r="AE78" s="53"/>
      <c r="AF78" s="53"/>
      <c r="AG78" s="53"/>
    </row>
    <row r="79" spans="1:33" s="5" customFormat="1" ht="16.5" customHeight="1" x14ac:dyDescent="0.2">
      <c r="A79" s="102"/>
      <c r="B79" s="124"/>
      <c r="C79" s="124"/>
      <c r="D79" s="124"/>
      <c r="E79" s="124"/>
      <c r="F79" s="124"/>
      <c r="G79" s="124"/>
      <c r="H79" s="124"/>
      <c r="I79" s="124"/>
      <c r="J79" s="124"/>
      <c r="K79" s="124"/>
      <c r="L79" s="124"/>
      <c r="M79" s="124"/>
      <c r="N79" s="124"/>
      <c r="O79" s="124"/>
      <c r="P79" s="124"/>
      <c r="Q79" s="124"/>
      <c r="R79" s="129"/>
      <c r="S79" s="129"/>
      <c r="T79" s="24"/>
      <c r="U79" s="22"/>
      <c r="V79" s="71"/>
      <c r="AE79" s="53"/>
      <c r="AF79" s="53"/>
      <c r="AG79" s="53"/>
    </row>
    <row r="80" spans="1:33" ht="16.5" customHeight="1" x14ac:dyDescent="0.2">
      <c r="A80" s="110"/>
      <c r="B80" s="161"/>
      <c r="C80" s="161"/>
      <c r="D80" s="161"/>
      <c r="E80" s="161"/>
      <c r="F80" s="161"/>
      <c r="G80" s="161"/>
      <c r="H80" s="161"/>
      <c r="I80" s="161"/>
      <c r="J80" s="161"/>
      <c r="K80" s="161"/>
      <c r="L80" s="161"/>
      <c r="M80" s="161"/>
      <c r="N80" s="161"/>
      <c r="O80" s="161"/>
      <c r="P80" s="161"/>
      <c r="Q80" s="161"/>
      <c r="R80" s="161"/>
      <c r="S80" s="161"/>
      <c r="T80" s="161"/>
      <c r="U80" s="161"/>
      <c r="V80" s="70"/>
    </row>
    <row r="81" spans="1:39" ht="16.5" customHeight="1" x14ac:dyDescent="0.2">
      <c r="A81" s="93" t="s">
        <v>16</v>
      </c>
      <c r="B81" s="109"/>
      <c r="C81" s="109"/>
      <c r="D81" s="109"/>
      <c r="E81" s="109"/>
      <c r="F81" s="109"/>
      <c r="G81" s="109"/>
      <c r="H81" s="109"/>
      <c r="I81" s="109"/>
      <c r="J81" s="109"/>
      <c r="K81" s="109"/>
      <c r="L81" s="109"/>
      <c r="M81" s="109"/>
      <c r="N81" s="109"/>
      <c r="O81" s="109"/>
      <c r="P81" s="109"/>
      <c r="Q81" s="109"/>
      <c r="R81" s="109"/>
      <c r="S81" s="109"/>
      <c r="T81" s="38">
        <f>+T26+T30+T31+T32+T36+T37+T39+T40+T48+T49+T50+T51+T56+T57+T58+T59+T61+T62+T63+T64+T71+T76+T77+T78+T79</f>
        <v>0</v>
      </c>
      <c r="U81" s="15"/>
      <c r="V81" s="77"/>
    </row>
    <row r="82" spans="1:39" ht="16.5" customHeight="1" x14ac:dyDescent="0.2">
      <c r="A82" s="93" t="s">
        <v>37</v>
      </c>
      <c r="B82" s="109"/>
      <c r="C82" s="109"/>
      <c r="D82" s="109"/>
      <c r="E82" s="109"/>
      <c r="F82" s="102"/>
      <c r="G82" s="124"/>
      <c r="H82" s="124"/>
      <c r="I82" s="124"/>
      <c r="J82" s="124"/>
      <c r="K82" s="124"/>
      <c r="L82" s="124"/>
      <c r="M82" s="124"/>
      <c r="N82" s="124"/>
      <c r="O82" s="124"/>
      <c r="P82" s="124"/>
      <c r="Q82" s="124"/>
      <c r="R82" s="124"/>
      <c r="S82" s="124"/>
      <c r="T82" s="24"/>
      <c r="U82" s="22"/>
      <c r="V82" s="71"/>
    </row>
    <row r="83" spans="1:39" ht="16.5" customHeight="1" x14ac:dyDescent="0.2">
      <c r="A83" s="93" t="s">
        <v>25</v>
      </c>
      <c r="B83" s="109"/>
      <c r="C83" s="109"/>
      <c r="D83" s="109"/>
      <c r="E83" s="109"/>
      <c r="F83" s="102"/>
      <c r="G83" s="124"/>
      <c r="H83" s="124"/>
      <c r="I83" s="124"/>
      <c r="J83" s="124"/>
      <c r="K83" s="124"/>
      <c r="L83" s="124"/>
      <c r="M83" s="124"/>
      <c r="N83" s="124"/>
      <c r="O83" s="124"/>
      <c r="P83" s="124"/>
      <c r="Q83" s="124"/>
      <c r="R83" s="124"/>
      <c r="S83" s="124"/>
      <c r="T83" s="24"/>
      <c r="U83" s="22"/>
      <c r="V83" s="71"/>
    </row>
    <row r="84" spans="1:39" ht="16.5" customHeight="1" x14ac:dyDescent="0.2">
      <c r="A84" s="154" t="s">
        <v>52</v>
      </c>
      <c r="B84" s="109"/>
      <c r="C84" s="109"/>
      <c r="D84" s="109"/>
      <c r="E84" s="109"/>
      <c r="F84" s="109"/>
      <c r="G84" s="109"/>
      <c r="H84" s="109"/>
      <c r="I84" s="109"/>
      <c r="J84" s="109"/>
      <c r="K84" s="109"/>
      <c r="L84" s="109"/>
      <c r="M84" s="109"/>
      <c r="N84" s="109"/>
      <c r="O84" s="109"/>
      <c r="P84" s="109"/>
      <c r="Q84" s="109"/>
      <c r="R84" s="109"/>
      <c r="S84" s="109"/>
      <c r="T84" s="39">
        <f>+T81-SUM(T82:T83)</f>
        <v>0</v>
      </c>
      <c r="U84" s="15"/>
      <c r="V84" s="77"/>
    </row>
    <row r="85" spans="1:39" ht="9.75" customHeight="1" x14ac:dyDescent="0.2">
      <c r="A85" s="110"/>
      <c r="B85" s="161"/>
      <c r="C85" s="161"/>
      <c r="D85" s="161"/>
      <c r="E85" s="161"/>
      <c r="F85" s="161"/>
      <c r="G85" s="161"/>
      <c r="H85" s="161"/>
      <c r="I85" s="161"/>
      <c r="J85" s="161"/>
      <c r="K85" s="161"/>
      <c r="L85" s="161"/>
      <c r="M85" s="161"/>
      <c r="N85" s="161"/>
      <c r="O85" s="161"/>
      <c r="P85" s="161"/>
      <c r="Q85" s="161"/>
      <c r="R85" s="161"/>
      <c r="S85" s="161"/>
      <c r="T85" s="161"/>
      <c r="U85" s="161"/>
      <c r="V85" s="70"/>
    </row>
    <row r="86" spans="1:39" ht="17.45" customHeight="1" x14ac:dyDescent="0.2">
      <c r="A86" s="104" t="s">
        <v>88</v>
      </c>
      <c r="B86" s="104"/>
      <c r="C86" s="104"/>
      <c r="D86" s="104"/>
      <c r="E86" s="104"/>
      <c r="F86" s="104"/>
      <c r="G86" s="104"/>
      <c r="H86" s="104"/>
      <c r="I86" s="104"/>
      <c r="J86" s="104"/>
      <c r="K86" s="104"/>
      <c r="L86" s="104"/>
      <c r="M86" s="104"/>
      <c r="N86" s="104"/>
      <c r="O86" s="104"/>
      <c r="P86" s="104"/>
      <c r="Q86" s="104"/>
      <c r="R86" s="104"/>
      <c r="S86" s="104"/>
      <c r="T86" s="104"/>
      <c r="U86" s="104"/>
      <c r="V86" s="65"/>
    </row>
    <row r="87" spans="1:39" ht="16.5" customHeight="1" x14ac:dyDescent="0.2">
      <c r="A87" s="40"/>
      <c r="B87" s="154" t="s">
        <v>42</v>
      </c>
      <c r="C87" s="154"/>
      <c r="D87" s="40"/>
      <c r="E87" s="154" t="s">
        <v>28</v>
      </c>
      <c r="F87" s="154"/>
      <c r="G87" s="154"/>
      <c r="H87" s="154"/>
      <c r="I87" s="154"/>
      <c r="J87" s="154"/>
      <c r="K87" s="41"/>
      <c r="L87" s="162" t="s">
        <v>60</v>
      </c>
      <c r="M87" s="162"/>
      <c r="N87" s="162"/>
      <c r="O87" s="162"/>
      <c r="P87" s="162"/>
      <c r="Q87" s="162"/>
      <c r="R87" s="162"/>
      <c r="S87" s="162"/>
      <c r="T87" s="162"/>
      <c r="U87" s="162"/>
      <c r="V87" s="86"/>
    </row>
    <row r="88" spans="1:39" ht="16.5" customHeight="1" x14ac:dyDescent="0.2">
      <c r="A88" s="154" t="s">
        <v>61</v>
      </c>
      <c r="B88" s="154"/>
      <c r="C88" s="154"/>
      <c r="D88" s="154"/>
      <c r="E88" s="154"/>
      <c r="F88" s="165"/>
      <c r="G88" s="165"/>
      <c r="H88" s="165"/>
      <c r="I88" s="165"/>
      <c r="J88" s="165"/>
      <c r="K88" s="41"/>
      <c r="L88" s="42"/>
      <c r="M88" s="166" t="s">
        <v>62</v>
      </c>
      <c r="N88" s="166"/>
      <c r="O88" s="166"/>
      <c r="P88" s="165"/>
      <c r="Q88" s="165"/>
      <c r="R88" s="167" t="s">
        <v>63</v>
      </c>
      <c r="S88" s="168"/>
      <c r="T88" s="168"/>
      <c r="U88" s="169"/>
      <c r="V88" s="87"/>
    </row>
    <row r="89" spans="1:39" s="11" customFormat="1" ht="16.5" customHeight="1" x14ac:dyDescent="0.2">
      <c r="A89" s="154" t="s">
        <v>19</v>
      </c>
      <c r="B89" s="109"/>
      <c r="C89" s="109"/>
      <c r="D89" s="109"/>
      <c r="E89" s="154" t="s">
        <v>32</v>
      </c>
      <c r="F89" s="154"/>
      <c r="G89" s="154"/>
      <c r="H89" s="154"/>
      <c r="I89" s="154"/>
      <c r="J89" s="154"/>
      <c r="K89" s="43"/>
      <c r="L89" s="154" t="s">
        <v>11</v>
      </c>
      <c r="M89" s="154"/>
      <c r="N89" s="154"/>
      <c r="O89" s="154"/>
      <c r="P89" s="154"/>
      <c r="Q89" s="154"/>
      <c r="R89" s="154"/>
      <c r="S89" s="154"/>
      <c r="T89" s="154"/>
      <c r="U89" s="154"/>
      <c r="V89" s="67"/>
      <c r="W89" s="8"/>
      <c r="X89" s="8"/>
      <c r="Y89" s="8"/>
      <c r="Z89" s="8"/>
      <c r="AA89" s="8"/>
      <c r="AB89" s="8"/>
      <c r="AC89" s="8"/>
      <c r="AD89" s="8"/>
      <c r="AE89" s="88"/>
      <c r="AF89" s="88"/>
      <c r="AG89" s="88"/>
      <c r="AH89" s="8"/>
      <c r="AI89" s="8"/>
      <c r="AJ89" s="8"/>
      <c r="AK89" s="8"/>
      <c r="AL89" s="8"/>
      <c r="AM89" s="8"/>
    </row>
    <row r="90" spans="1:39" s="11" customFormat="1" ht="30" customHeight="1" x14ac:dyDescent="0.2">
      <c r="A90" s="163"/>
      <c r="B90" s="163"/>
      <c r="C90" s="163"/>
      <c r="D90" s="163"/>
      <c r="E90" s="164"/>
      <c r="F90" s="164"/>
      <c r="G90" s="164"/>
      <c r="H90" s="164"/>
      <c r="I90" s="164"/>
      <c r="J90" s="164"/>
      <c r="K90" s="44"/>
      <c r="L90" s="164"/>
      <c r="M90" s="164"/>
      <c r="N90" s="164"/>
      <c r="O90" s="164"/>
      <c r="P90" s="164"/>
      <c r="Q90" s="164"/>
      <c r="R90" s="164"/>
      <c r="S90" s="164"/>
      <c r="T90" s="164"/>
      <c r="U90" s="164"/>
      <c r="V90" s="89"/>
      <c r="W90" s="8"/>
      <c r="X90" s="8"/>
      <c r="Y90" s="8"/>
      <c r="Z90" s="8"/>
      <c r="AA90" s="8"/>
      <c r="AB90" s="8"/>
      <c r="AC90" s="8"/>
      <c r="AD90" s="8"/>
      <c r="AE90" s="88"/>
      <c r="AF90" s="88"/>
      <c r="AG90" s="88"/>
      <c r="AH90" s="8"/>
      <c r="AI90" s="8"/>
      <c r="AJ90" s="8"/>
      <c r="AK90" s="8"/>
      <c r="AL90" s="8"/>
      <c r="AM90" s="8"/>
    </row>
    <row r="91" spans="1:39" ht="16.5" customHeight="1" x14ac:dyDescent="0.2"/>
    <row r="92" spans="1:39" s="12" customFormat="1" ht="29.25" customHeight="1" x14ac:dyDescent="0.2">
      <c r="A92" s="6"/>
      <c r="B92" s="6"/>
      <c r="C92" s="6"/>
      <c r="D92" s="6"/>
      <c r="E92" s="6"/>
      <c r="F92" s="6"/>
      <c r="G92" s="6"/>
      <c r="H92" s="6"/>
      <c r="I92" s="6"/>
      <c r="J92" s="6"/>
      <c r="K92" s="6"/>
      <c r="L92" s="6"/>
      <c r="M92" s="6"/>
      <c r="N92" s="6"/>
      <c r="O92" s="6"/>
      <c r="P92" s="6"/>
      <c r="Q92" s="6"/>
      <c r="R92" s="6"/>
      <c r="S92" s="6"/>
      <c r="T92" s="6"/>
      <c r="U92" s="6"/>
      <c r="V92" s="10"/>
      <c r="W92" s="9"/>
      <c r="X92" s="9"/>
      <c r="Y92" s="9"/>
      <c r="Z92" s="9"/>
      <c r="AA92" s="9"/>
      <c r="AB92" s="9"/>
      <c r="AC92" s="9"/>
      <c r="AD92" s="9"/>
      <c r="AE92" s="90"/>
      <c r="AF92" s="90"/>
      <c r="AG92" s="90"/>
      <c r="AH92" s="9"/>
      <c r="AI92" s="9"/>
      <c r="AJ92" s="9"/>
      <c r="AK92" s="9"/>
      <c r="AL92" s="9"/>
      <c r="AM92" s="9"/>
    </row>
  </sheetData>
  <sheetProtection sheet="1" objects="1" scenarios="1"/>
  <mergeCells count="271">
    <mergeCell ref="A90:D90"/>
    <mergeCell ref="E90:J90"/>
    <mergeCell ref="L90:U90"/>
    <mergeCell ref="A88:E88"/>
    <mergeCell ref="F88:J88"/>
    <mergeCell ref="M88:O88"/>
    <mergeCell ref="P88:Q88"/>
    <mergeCell ref="R88:U88"/>
    <mergeCell ref="A89:D89"/>
    <mergeCell ref="E89:J89"/>
    <mergeCell ref="L89:U89"/>
    <mergeCell ref="A83:E83"/>
    <mergeCell ref="F83:S83"/>
    <mergeCell ref="A84:S84"/>
    <mergeCell ref="A85:U85"/>
    <mergeCell ref="A86:U86"/>
    <mergeCell ref="B87:C87"/>
    <mergeCell ref="E87:J87"/>
    <mergeCell ref="L87:U87"/>
    <mergeCell ref="A79:Q79"/>
    <mergeCell ref="R79:S79"/>
    <mergeCell ref="A80:U80"/>
    <mergeCell ref="A81:S81"/>
    <mergeCell ref="A82:E82"/>
    <mergeCell ref="F82:S82"/>
    <mergeCell ref="A76:Q76"/>
    <mergeCell ref="R76:S76"/>
    <mergeCell ref="A77:Q77"/>
    <mergeCell ref="R77:S77"/>
    <mergeCell ref="A78:Q78"/>
    <mergeCell ref="R78:S78"/>
    <mergeCell ref="A71:N71"/>
    <mergeCell ref="O71:Q71"/>
    <mergeCell ref="R71:S71"/>
    <mergeCell ref="A72:U72"/>
    <mergeCell ref="A73:U73"/>
    <mergeCell ref="A74:Q74"/>
    <mergeCell ref="R74:S75"/>
    <mergeCell ref="T74:T75"/>
    <mergeCell ref="U74:U75"/>
    <mergeCell ref="A75:Q75"/>
    <mergeCell ref="A67:U67"/>
    <mergeCell ref="A68:U68"/>
    <mergeCell ref="A69:U69"/>
    <mergeCell ref="A70:N70"/>
    <mergeCell ref="O70:Q70"/>
    <mergeCell ref="R70:S70"/>
    <mergeCell ref="A64:C64"/>
    <mergeCell ref="D64:G64"/>
    <mergeCell ref="I64:J64"/>
    <mergeCell ref="P64:Q64"/>
    <mergeCell ref="A65:U65"/>
    <mergeCell ref="A66:U66"/>
    <mergeCell ref="A62:C62"/>
    <mergeCell ref="D62:E62"/>
    <mergeCell ref="F62:G62"/>
    <mergeCell ref="I62:J62"/>
    <mergeCell ref="P62:Q62"/>
    <mergeCell ref="A63:C63"/>
    <mergeCell ref="D63:E63"/>
    <mergeCell ref="F63:G63"/>
    <mergeCell ref="I63:J63"/>
    <mergeCell ref="P63:Q63"/>
    <mergeCell ref="A59:C59"/>
    <mergeCell ref="D59:J59"/>
    <mergeCell ref="P59:Q59"/>
    <mergeCell ref="A60:U60"/>
    <mergeCell ref="A61:C61"/>
    <mergeCell ref="D61:E61"/>
    <mergeCell ref="F61:G61"/>
    <mergeCell ref="I61:J61"/>
    <mergeCell ref="P61:Q61"/>
    <mergeCell ref="A56:J56"/>
    <mergeCell ref="P56:Q56"/>
    <mergeCell ref="A57:J57"/>
    <mergeCell ref="P57:Q57"/>
    <mergeCell ref="A58:J58"/>
    <mergeCell ref="P58:Q58"/>
    <mergeCell ref="A52:U52"/>
    <mergeCell ref="A53:U53"/>
    <mergeCell ref="A54:J54"/>
    <mergeCell ref="M54:S54"/>
    <mergeCell ref="A55:J55"/>
    <mergeCell ref="M55:N55"/>
    <mergeCell ref="O55:Q55"/>
    <mergeCell ref="R55:S55"/>
    <mergeCell ref="A50:L50"/>
    <mergeCell ref="M50:N50"/>
    <mergeCell ref="P50:R50"/>
    <mergeCell ref="A51:L51"/>
    <mergeCell ref="M51:N51"/>
    <mergeCell ref="P51:R51"/>
    <mergeCell ref="P47:Q47"/>
    <mergeCell ref="A48:L48"/>
    <mergeCell ref="M48:N48"/>
    <mergeCell ref="P48:R48"/>
    <mergeCell ref="A49:L49"/>
    <mergeCell ref="M49:N49"/>
    <mergeCell ref="P49:R49"/>
    <mergeCell ref="A43:U43"/>
    <mergeCell ref="A44:U44"/>
    <mergeCell ref="A45:U45"/>
    <mergeCell ref="A46:L46"/>
    <mergeCell ref="M46:Q46"/>
    <mergeCell ref="S46:S47"/>
    <mergeCell ref="T46:T47"/>
    <mergeCell ref="U46:U47"/>
    <mergeCell ref="A47:L47"/>
    <mergeCell ref="M47:N47"/>
    <mergeCell ref="A39:J39"/>
    <mergeCell ref="P39:Q39"/>
    <mergeCell ref="A40:J40"/>
    <mergeCell ref="P40:Q40"/>
    <mergeCell ref="A41:U41"/>
    <mergeCell ref="A42:U42"/>
    <mergeCell ref="A36:J36"/>
    <mergeCell ref="P36:Q36"/>
    <mergeCell ref="A37:J37"/>
    <mergeCell ref="P37:Q37"/>
    <mergeCell ref="A38:C38"/>
    <mergeCell ref="D38:G38"/>
    <mergeCell ref="I38:J38"/>
    <mergeCell ref="M38:U38"/>
    <mergeCell ref="A33:U33"/>
    <mergeCell ref="A34:J34"/>
    <mergeCell ref="M34:S34"/>
    <mergeCell ref="A35:J35"/>
    <mergeCell ref="M35:N35"/>
    <mergeCell ref="O35:Q35"/>
    <mergeCell ref="R35:S35"/>
    <mergeCell ref="A31:C31"/>
    <mergeCell ref="D31:G31"/>
    <mergeCell ref="H31:N31"/>
    <mergeCell ref="O31:Q31"/>
    <mergeCell ref="R31:S31"/>
    <mergeCell ref="A32:C32"/>
    <mergeCell ref="D32:G32"/>
    <mergeCell ref="H32:N32"/>
    <mergeCell ref="O32:Q32"/>
    <mergeCell ref="R32:S32"/>
    <mergeCell ref="A27:U27"/>
    <mergeCell ref="A28:U28"/>
    <mergeCell ref="A29:N29"/>
    <mergeCell ref="O29:Q29"/>
    <mergeCell ref="R29:S29"/>
    <mergeCell ref="A30:N30"/>
    <mergeCell ref="O30:Q30"/>
    <mergeCell ref="R30:S30"/>
    <mergeCell ref="R25:S25"/>
    <mergeCell ref="A26:K26"/>
    <mergeCell ref="L26:N26"/>
    <mergeCell ref="O26:Q26"/>
    <mergeCell ref="R26:S26"/>
    <mergeCell ref="A25:B25"/>
    <mergeCell ref="C25:D25"/>
    <mergeCell ref="E25:G25"/>
    <mergeCell ref="H25:J25"/>
    <mergeCell ref="L25:N25"/>
    <mergeCell ref="O25:Q25"/>
    <mergeCell ref="R23:S23"/>
    <mergeCell ref="A24:B24"/>
    <mergeCell ref="C24:D24"/>
    <mergeCell ref="E24:G24"/>
    <mergeCell ref="H24:J24"/>
    <mergeCell ref="L24:N24"/>
    <mergeCell ref="O24:Q24"/>
    <mergeCell ref="R24:S24"/>
    <mergeCell ref="A23:B23"/>
    <mergeCell ref="C23:D23"/>
    <mergeCell ref="E23:G23"/>
    <mergeCell ref="H23:J23"/>
    <mergeCell ref="L23:N23"/>
    <mergeCell ref="O23:Q23"/>
    <mergeCell ref="R21:S21"/>
    <mergeCell ref="A22:B22"/>
    <mergeCell ref="C22:D22"/>
    <mergeCell ref="E22:G22"/>
    <mergeCell ref="H22:J22"/>
    <mergeCell ref="L22:N22"/>
    <mergeCell ref="O22:Q22"/>
    <mergeCell ref="R22:S22"/>
    <mergeCell ref="A21:B21"/>
    <mergeCell ref="C21:D21"/>
    <mergeCell ref="E21:G21"/>
    <mergeCell ref="H21:J21"/>
    <mergeCell ref="L21:N21"/>
    <mergeCell ref="O21:Q21"/>
    <mergeCell ref="R19:S19"/>
    <mergeCell ref="A20:B20"/>
    <mergeCell ref="C20:D20"/>
    <mergeCell ref="E20:G20"/>
    <mergeCell ref="H20:J20"/>
    <mergeCell ref="L20:N20"/>
    <mergeCell ref="O20:Q20"/>
    <mergeCell ref="R20:S20"/>
    <mergeCell ref="A19:B19"/>
    <mergeCell ref="C19:D19"/>
    <mergeCell ref="E19:G19"/>
    <mergeCell ref="H19:J19"/>
    <mergeCell ref="L19:N19"/>
    <mergeCell ref="O19:Q19"/>
    <mergeCell ref="R17:S17"/>
    <mergeCell ref="A18:B18"/>
    <mergeCell ref="C18:D18"/>
    <mergeCell ref="E18:G18"/>
    <mergeCell ref="H18:J18"/>
    <mergeCell ref="L18:N18"/>
    <mergeCell ref="O18:Q18"/>
    <mergeCell ref="R18:S18"/>
    <mergeCell ref="A17:B17"/>
    <mergeCell ref="C17:D17"/>
    <mergeCell ref="E17:G17"/>
    <mergeCell ref="H17:J17"/>
    <mergeCell ref="L17:N17"/>
    <mergeCell ref="O17:Q17"/>
    <mergeCell ref="R15:S15"/>
    <mergeCell ref="A16:B16"/>
    <mergeCell ref="C16:D16"/>
    <mergeCell ref="E16:G16"/>
    <mergeCell ref="H16:J16"/>
    <mergeCell ref="L16:N16"/>
    <mergeCell ref="O16:Q16"/>
    <mergeCell ref="R16:S16"/>
    <mergeCell ref="A15:B15"/>
    <mergeCell ref="C15:D15"/>
    <mergeCell ref="E15:G15"/>
    <mergeCell ref="H15:J15"/>
    <mergeCell ref="L15:N15"/>
    <mergeCell ref="O15:Q15"/>
    <mergeCell ref="R13:S14"/>
    <mergeCell ref="T13:T14"/>
    <mergeCell ref="U13:U14"/>
    <mergeCell ref="A14:B14"/>
    <mergeCell ref="C14:D14"/>
    <mergeCell ref="E14:G14"/>
    <mergeCell ref="H14:J14"/>
    <mergeCell ref="A10:D10"/>
    <mergeCell ref="E10:U10"/>
    <mergeCell ref="A11:U11"/>
    <mergeCell ref="A12:U12"/>
    <mergeCell ref="A13:B13"/>
    <mergeCell ref="C13:D13"/>
    <mergeCell ref="E13:G13"/>
    <mergeCell ref="H13:J13"/>
    <mergeCell ref="L13:N14"/>
    <mergeCell ref="O13:Q14"/>
    <mergeCell ref="A7:U7"/>
    <mergeCell ref="A8:D8"/>
    <mergeCell ref="E8:K8"/>
    <mergeCell ref="L8:M8"/>
    <mergeCell ref="N8:U8"/>
    <mergeCell ref="A9:D9"/>
    <mergeCell ref="E9:K9"/>
    <mergeCell ref="L9:M9"/>
    <mergeCell ref="N9:U9"/>
    <mergeCell ref="A6:D6"/>
    <mergeCell ref="E6:K6"/>
    <mergeCell ref="L6:M6"/>
    <mergeCell ref="N6:P6"/>
    <mergeCell ref="R6:S6"/>
    <mergeCell ref="T6:U6"/>
    <mergeCell ref="A1:S1"/>
    <mergeCell ref="T1:U1"/>
    <mergeCell ref="A2:T2"/>
    <mergeCell ref="A4:U4"/>
    <mergeCell ref="A5:D5"/>
    <mergeCell ref="E5:K5"/>
    <mergeCell ref="L5:M5"/>
    <mergeCell ref="N5:P5"/>
    <mergeCell ref="R5:S5"/>
    <mergeCell ref="T5:U5"/>
  </mergeCells>
  <pageMargins left="0.7" right="0.7" top="0.75" bottom="0.75" header="0.3" footer="0.3"/>
  <pageSetup paperSize="9" scale="47" fitToWidth="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0C0C5-E0CD-4C30-AD09-6422329B407C}">
  <sheetPr>
    <pageSetUpPr fitToPage="1"/>
  </sheetPr>
  <dimension ref="A1:AM93"/>
  <sheetViews>
    <sheetView showGridLines="0" workbookViewId="0">
      <selection activeCell="A7" sqref="A7:U7"/>
    </sheetView>
  </sheetViews>
  <sheetFormatPr baseColWidth="10" defaultColWidth="9.140625" defaultRowHeight="12.75" x14ac:dyDescent="0.2"/>
  <cols>
    <col min="1" max="1" width="3.42578125" style="6" customWidth="1"/>
    <col min="2" max="2" width="11.85546875" style="6" customWidth="1"/>
    <col min="3" max="3" width="8.85546875" style="6" customWidth="1"/>
    <col min="4" max="4" width="4.7109375" style="6" customWidth="1"/>
    <col min="5" max="5" width="11" style="6" customWidth="1"/>
    <col min="6" max="6" width="4.7109375" style="6" customWidth="1"/>
    <col min="7" max="7" width="12.140625" style="6" customWidth="1"/>
    <col min="8" max="8" width="13.5703125" style="6" customWidth="1"/>
    <col min="9" max="9" width="6.140625" style="6" customWidth="1"/>
    <col min="10" max="10" width="6.42578125" style="6" customWidth="1"/>
    <col min="11" max="11" width="11.28515625" style="6" customWidth="1"/>
    <col min="12" max="12" width="11.85546875" style="6" customWidth="1"/>
    <col min="13" max="13" width="4.140625" style="6" customWidth="1"/>
    <col min="14" max="14" width="9.140625" style="6"/>
    <col min="15" max="15" width="4.140625" style="6" customWidth="1"/>
    <col min="16" max="16" width="4" style="6" customWidth="1"/>
    <col min="17" max="17" width="6.140625" style="6" customWidth="1"/>
    <col min="18" max="18" width="4.140625" style="6" customWidth="1"/>
    <col min="19" max="19" width="11" style="6" customWidth="1"/>
    <col min="20" max="20" width="12.85546875" style="6" customWidth="1"/>
    <col min="21" max="21" width="12.7109375" style="6" customWidth="1"/>
    <col min="22" max="22" width="6.42578125" style="10" customWidth="1"/>
    <col min="23" max="23" width="18.28515625" style="5" customWidth="1"/>
    <col min="24" max="24" width="18" style="5" customWidth="1"/>
    <col min="25" max="29" width="9.140625" style="5"/>
    <col min="30" max="30" width="9.140625" style="53"/>
    <col min="31" max="39" width="9.140625" style="5"/>
    <col min="40" max="16384" width="9.140625" style="6"/>
  </cols>
  <sheetData>
    <row r="1" spans="1:30" ht="45" customHeight="1" x14ac:dyDescent="0.2">
      <c r="A1" s="98" t="s">
        <v>93</v>
      </c>
      <c r="B1" s="98"/>
      <c r="C1" s="98"/>
      <c r="D1" s="98"/>
      <c r="E1" s="98"/>
      <c r="F1" s="98"/>
      <c r="G1" s="98"/>
      <c r="H1" s="98"/>
      <c r="I1" s="98"/>
      <c r="J1" s="98"/>
      <c r="K1" s="98"/>
      <c r="L1" s="98"/>
      <c r="M1" s="98"/>
      <c r="N1" s="98"/>
      <c r="O1" s="98"/>
      <c r="P1" s="98"/>
      <c r="Q1" s="98"/>
      <c r="R1" s="98"/>
      <c r="S1" s="98"/>
      <c r="T1" s="99">
        <v>2025</v>
      </c>
      <c r="U1" s="99"/>
      <c r="V1" s="52"/>
    </row>
    <row r="2" spans="1:30" ht="21" customHeight="1" x14ac:dyDescent="0.25">
      <c r="A2" s="100" t="s">
        <v>89</v>
      </c>
      <c r="B2" s="100"/>
      <c r="C2" s="100"/>
      <c r="D2" s="100"/>
      <c r="E2" s="100"/>
      <c r="F2" s="100"/>
      <c r="G2" s="100"/>
      <c r="H2" s="100"/>
      <c r="I2" s="100"/>
      <c r="J2" s="100"/>
      <c r="K2" s="100"/>
      <c r="L2" s="100"/>
      <c r="M2" s="100"/>
      <c r="N2" s="100"/>
      <c r="O2" s="100"/>
      <c r="P2" s="100"/>
      <c r="Q2" s="100"/>
      <c r="R2" s="100"/>
      <c r="S2" s="100"/>
      <c r="T2" s="100"/>
      <c r="U2" s="14"/>
      <c r="V2" s="54"/>
      <c r="W2" s="55">
        <v>0.99998842592592585</v>
      </c>
      <c r="X2" s="56"/>
      <c r="Y2" s="57"/>
      <c r="Z2" s="57"/>
      <c r="AA2" s="57"/>
      <c r="AB2" s="57"/>
      <c r="AC2" s="57"/>
      <c r="AD2" s="58"/>
    </row>
    <row r="3" spans="1:30" ht="9.75" customHeight="1" x14ac:dyDescent="0.25">
      <c r="A3" s="13"/>
      <c r="B3" s="13"/>
      <c r="C3" s="13"/>
      <c r="D3" s="13"/>
      <c r="E3" s="13"/>
      <c r="F3" s="13"/>
      <c r="G3" s="13"/>
      <c r="H3" s="13"/>
      <c r="I3" s="13"/>
      <c r="J3" s="13"/>
      <c r="K3" s="13"/>
      <c r="L3" s="13"/>
      <c r="M3" s="13"/>
      <c r="N3" s="13"/>
      <c r="O3" s="13"/>
      <c r="P3" s="13"/>
      <c r="Q3" s="13"/>
      <c r="R3" s="13"/>
      <c r="S3" s="13"/>
      <c r="T3" s="13"/>
      <c r="U3" s="14"/>
      <c r="V3" s="54"/>
      <c r="W3" s="55"/>
      <c r="X3" s="56"/>
      <c r="Y3" s="57"/>
      <c r="Z3" s="57"/>
      <c r="AA3" s="57"/>
      <c r="AB3" s="57"/>
      <c r="AC3" s="57"/>
      <c r="AD3" s="58"/>
    </row>
    <row r="4" spans="1:30" ht="16.5" customHeight="1" x14ac:dyDescent="0.2">
      <c r="A4" s="101" t="s">
        <v>85</v>
      </c>
      <c r="B4" s="101"/>
      <c r="C4" s="101"/>
      <c r="D4" s="101"/>
      <c r="E4" s="101"/>
      <c r="F4" s="101"/>
      <c r="G4" s="101"/>
      <c r="H4" s="101"/>
      <c r="I4" s="101"/>
      <c r="J4" s="101"/>
      <c r="K4" s="101"/>
      <c r="L4" s="101"/>
      <c r="M4" s="101"/>
      <c r="N4" s="101"/>
      <c r="O4" s="101"/>
      <c r="P4" s="101"/>
      <c r="Q4" s="101"/>
      <c r="R4" s="101"/>
      <c r="S4" s="101"/>
      <c r="T4" s="101"/>
      <c r="U4" s="101"/>
      <c r="V4" s="59"/>
    </row>
    <row r="5" spans="1:30" ht="16.7" customHeight="1" x14ac:dyDescent="0.25">
      <c r="A5" s="93" t="s">
        <v>51</v>
      </c>
      <c r="B5" s="93"/>
      <c r="C5" s="93"/>
      <c r="D5" s="93"/>
      <c r="E5" s="102"/>
      <c r="F5" s="102"/>
      <c r="G5" s="102"/>
      <c r="H5" s="102"/>
      <c r="I5" s="102"/>
      <c r="J5" s="102"/>
      <c r="K5" s="102"/>
      <c r="L5" s="93" t="s">
        <v>26</v>
      </c>
      <c r="M5" s="93"/>
      <c r="N5" s="94">
        <v>45992</v>
      </c>
      <c r="O5" s="94"/>
      <c r="P5" s="94"/>
      <c r="Q5" s="15" t="s">
        <v>1</v>
      </c>
      <c r="R5" s="95">
        <v>0.27083333333333331</v>
      </c>
      <c r="S5" s="96"/>
      <c r="T5" s="103" t="s">
        <v>58</v>
      </c>
      <c r="U5" s="103"/>
      <c r="V5" s="60"/>
      <c r="W5" s="57" t="s">
        <v>84</v>
      </c>
      <c r="X5" s="57"/>
      <c r="Y5" s="57" t="s">
        <v>101</v>
      </c>
      <c r="Z5" s="57"/>
      <c r="AA5" s="57"/>
      <c r="AB5" s="57"/>
      <c r="AC5" s="57"/>
      <c r="AD5" s="58"/>
    </row>
    <row r="6" spans="1:30" ht="16.7" customHeight="1" x14ac:dyDescent="0.25">
      <c r="A6" s="91" t="s">
        <v>45</v>
      </c>
      <c r="B6" s="91"/>
      <c r="C6" s="91"/>
      <c r="D6" s="91"/>
      <c r="E6" s="92"/>
      <c r="F6" s="92"/>
      <c r="G6" s="92"/>
      <c r="H6" s="92"/>
      <c r="I6" s="92"/>
      <c r="J6" s="92"/>
      <c r="K6" s="92"/>
      <c r="L6" s="93" t="s">
        <v>44</v>
      </c>
      <c r="M6" s="93"/>
      <c r="N6" s="94">
        <v>45992</v>
      </c>
      <c r="O6" s="94"/>
      <c r="P6" s="94"/>
      <c r="Q6" s="15" t="s">
        <v>1</v>
      </c>
      <c r="R6" s="95">
        <v>0.81180555555555556</v>
      </c>
      <c r="S6" s="96"/>
      <c r="T6" s="97">
        <f>IF(OR(W7&lt;0,AC9&lt;0),0,+W6+AB8)</f>
        <v>1</v>
      </c>
      <c r="U6" s="97"/>
      <c r="V6" s="48"/>
      <c r="W6" s="61">
        <f>+X15</f>
        <v>0</v>
      </c>
      <c r="X6" s="57"/>
      <c r="Y6" s="62" t="s">
        <v>64</v>
      </c>
      <c r="Z6" s="63" t="s">
        <v>65</v>
      </c>
      <c r="AA6" s="62" t="s">
        <v>66</v>
      </c>
      <c r="AB6" s="64"/>
      <c r="AC6" s="57"/>
      <c r="AD6" s="58"/>
    </row>
    <row r="7" spans="1:30" ht="16.7" customHeight="1" x14ac:dyDescent="0.25">
      <c r="A7" s="104" t="s">
        <v>86</v>
      </c>
      <c r="B7" s="104"/>
      <c r="C7" s="104"/>
      <c r="D7" s="104"/>
      <c r="E7" s="104"/>
      <c r="F7" s="104"/>
      <c r="G7" s="104"/>
      <c r="H7" s="104"/>
      <c r="I7" s="104"/>
      <c r="J7" s="104"/>
      <c r="K7" s="104"/>
      <c r="L7" s="104"/>
      <c r="M7" s="104"/>
      <c r="N7" s="104"/>
      <c r="O7" s="104"/>
      <c r="P7" s="104"/>
      <c r="Q7" s="104"/>
      <c r="R7" s="104"/>
      <c r="S7" s="104"/>
      <c r="T7" s="104"/>
      <c r="U7" s="104"/>
      <c r="V7" s="65"/>
      <c r="W7" s="66"/>
      <c r="X7" s="57"/>
      <c r="Y7" s="62"/>
      <c r="Z7" s="63"/>
      <c r="AA7" s="62"/>
      <c r="AB7" s="64"/>
      <c r="AC7" s="57"/>
      <c r="AD7" s="58"/>
    </row>
    <row r="8" spans="1:30" ht="16.7" customHeight="1" x14ac:dyDescent="0.25">
      <c r="A8" s="93" t="s">
        <v>39</v>
      </c>
      <c r="B8" s="93"/>
      <c r="C8" s="93"/>
      <c r="D8" s="93"/>
      <c r="E8" s="102"/>
      <c r="F8" s="102"/>
      <c r="G8" s="102"/>
      <c r="H8" s="102"/>
      <c r="I8" s="102"/>
      <c r="J8" s="102"/>
      <c r="K8" s="102"/>
      <c r="L8" s="93" t="s">
        <v>38</v>
      </c>
      <c r="M8" s="93"/>
      <c r="N8" s="105"/>
      <c r="O8" s="105"/>
      <c r="P8" s="105"/>
      <c r="Q8" s="105"/>
      <c r="R8" s="105"/>
      <c r="S8" s="105"/>
      <c r="T8" s="105"/>
      <c r="U8" s="105"/>
      <c r="V8" s="67"/>
      <c r="W8" s="57"/>
      <c r="X8" s="57"/>
      <c r="Y8" s="66">
        <f>IF(X16&lt;6,1,0)</f>
        <v>0</v>
      </c>
      <c r="Z8" s="66">
        <f>IF(X16&lt;=12,IF(X16&gt;=6,1,0),0)</f>
        <v>1</v>
      </c>
      <c r="AA8" s="66">
        <f>IF(X16&gt;12,1,0)</f>
        <v>0</v>
      </c>
      <c r="AB8" s="64">
        <f>+Z8+AA8</f>
        <v>1</v>
      </c>
      <c r="AC8" s="57"/>
      <c r="AD8" s="58"/>
    </row>
    <row r="9" spans="1:30" ht="16.7" customHeight="1" x14ac:dyDescent="0.25">
      <c r="A9" s="93" t="s">
        <v>59</v>
      </c>
      <c r="B9" s="93"/>
      <c r="C9" s="93"/>
      <c r="D9" s="93"/>
      <c r="E9" s="102"/>
      <c r="F9" s="102"/>
      <c r="G9" s="102"/>
      <c r="H9" s="102"/>
      <c r="I9" s="102"/>
      <c r="J9" s="102"/>
      <c r="K9" s="102"/>
      <c r="L9" s="93" t="s">
        <v>7</v>
      </c>
      <c r="M9" s="93"/>
      <c r="N9" s="105"/>
      <c r="O9" s="105"/>
      <c r="P9" s="105"/>
      <c r="Q9" s="105"/>
      <c r="R9" s="105"/>
      <c r="S9" s="105"/>
      <c r="T9" s="105"/>
      <c r="U9" s="105"/>
      <c r="V9" s="67"/>
      <c r="W9" s="57" t="s">
        <v>102</v>
      </c>
      <c r="X9" s="57"/>
      <c r="Y9" s="57"/>
      <c r="Z9" s="57"/>
      <c r="AA9" s="57"/>
      <c r="AB9" s="57"/>
      <c r="AC9" s="57"/>
      <c r="AD9" s="58"/>
    </row>
    <row r="10" spans="1:30" ht="16.7" customHeight="1" x14ac:dyDescent="0.25">
      <c r="A10" s="93" t="s">
        <v>47</v>
      </c>
      <c r="B10" s="93"/>
      <c r="C10" s="93"/>
      <c r="D10" s="93"/>
      <c r="E10" s="92"/>
      <c r="F10" s="92"/>
      <c r="G10" s="92"/>
      <c r="H10" s="92"/>
      <c r="I10" s="92"/>
      <c r="J10" s="92"/>
      <c r="K10" s="92"/>
      <c r="L10" s="92"/>
      <c r="M10" s="92"/>
      <c r="N10" s="92"/>
      <c r="O10" s="92"/>
      <c r="P10" s="92"/>
      <c r="Q10" s="92"/>
      <c r="R10" s="92"/>
      <c r="S10" s="92"/>
      <c r="T10" s="92"/>
      <c r="U10" s="92"/>
      <c r="V10" s="68"/>
      <c r="W10" s="69">
        <f>+N5+R5</f>
        <v>45992.270833333336</v>
      </c>
      <c r="X10" s="57" t="s">
        <v>103</v>
      </c>
      <c r="Y10" s="57"/>
      <c r="Z10" s="57"/>
      <c r="AA10" s="57"/>
      <c r="AB10" s="57"/>
      <c r="AC10" s="57"/>
      <c r="AD10" s="58"/>
    </row>
    <row r="11" spans="1:30" ht="9.75" customHeight="1" x14ac:dyDescent="0.25">
      <c r="A11" s="110"/>
      <c r="B11" s="111"/>
      <c r="C11" s="111"/>
      <c r="D11" s="111"/>
      <c r="E11" s="111"/>
      <c r="F11" s="111"/>
      <c r="G11" s="111"/>
      <c r="H11" s="111"/>
      <c r="I11" s="111"/>
      <c r="J11" s="111"/>
      <c r="K11" s="111"/>
      <c r="L11" s="111"/>
      <c r="M11" s="111"/>
      <c r="N11" s="111"/>
      <c r="O11" s="111"/>
      <c r="P11" s="111"/>
      <c r="Q11" s="111"/>
      <c r="R11" s="111"/>
      <c r="S11" s="111"/>
      <c r="T11" s="111"/>
      <c r="U11" s="111"/>
      <c r="V11" s="70"/>
      <c r="Y11" s="57"/>
      <c r="Z11" s="57"/>
      <c r="AA11" s="57"/>
      <c r="AB11" s="57"/>
      <c r="AC11" s="57"/>
      <c r="AD11" s="58"/>
    </row>
    <row r="12" spans="1:30" ht="16.5" customHeight="1" x14ac:dyDescent="0.25">
      <c r="A12" s="101" t="s">
        <v>41</v>
      </c>
      <c r="B12" s="112"/>
      <c r="C12" s="112"/>
      <c r="D12" s="112"/>
      <c r="E12" s="112"/>
      <c r="F12" s="112"/>
      <c r="G12" s="112"/>
      <c r="H12" s="112"/>
      <c r="I12" s="112"/>
      <c r="J12" s="112"/>
      <c r="K12" s="112"/>
      <c r="L12" s="112"/>
      <c r="M12" s="112"/>
      <c r="N12" s="112"/>
      <c r="O12" s="112"/>
      <c r="P12" s="112"/>
      <c r="Q12" s="112"/>
      <c r="R12" s="112"/>
      <c r="S12" s="112"/>
      <c r="T12" s="112"/>
      <c r="U12" s="112"/>
      <c r="V12" s="70"/>
      <c r="W12" s="69">
        <f>+N6+R6</f>
        <v>45992.811805555553</v>
      </c>
      <c r="X12" s="69">
        <f>+W12-W10</f>
        <v>0.54097222221753327</v>
      </c>
      <c r="Y12" s="57"/>
      <c r="Z12" s="57"/>
      <c r="AA12" s="57"/>
      <c r="AB12" s="57"/>
      <c r="AC12" s="57"/>
      <c r="AD12" s="58"/>
    </row>
    <row r="13" spans="1:30" ht="16.5" customHeight="1" x14ac:dyDescent="0.25">
      <c r="A13" s="106" t="s">
        <v>33</v>
      </c>
      <c r="B13" s="109"/>
      <c r="C13" s="106" t="s">
        <v>24</v>
      </c>
      <c r="D13" s="109"/>
      <c r="E13" s="93"/>
      <c r="F13" s="109"/>
      <c r="G13" s="109"/>
      <c r="H13" s="93" t="s">
        <v>22</v>
      </c>
      <c r="I13" s="109"/>
      <c r="J13" s="109"/>
      <c r="K13" s="16" t="s">
        <v>33</v>
      </c>
      <c r="L13" s="113" t="s">
        <v>98</v>
      </c>
      <c r="M13" s="114"/>
      <c r="N13" s="115"/>
      <c r="O13" s="113" t="s">
        <v>99</v>
      </c>
      <c r="P13" s="114"/>
      <c r="Q13" s="115"/>
      <c r="R13" s="106" t="s">
        <v>56</v>
      </c>
      <c r="S13" s="106"/>
      <c r="T13" s="107" t="s">
        <v>0</v>
      </c>
      <c r="U13" s="107" t="s">
        <v>96</v>
      </c>
      <c r="V13" s="71"/>
      <c r="W13" s="57"/>
      <c r="X13" s="57"/>
      <c r="Y13" s="57"/>
      <c r="Z13" s="57"/>
      <c r="AA13" s="57"/>
      <c r="AB13" s="57"/>
      <c r="AC13" s="57"/>
      <c r="AD13" s="58"/>
    </row>
    <row r="14" spans="1:30" ht="16.5" customHeight="1" x14ac:dyDescent="0.25">
      <c r="A14" s="106" t="s">
        <v>19</v>
      </c>
      <c r="B14" s="109"/>
      <c r="C14" s="93" t="s">
        <v>87</v>
      </c>
      <c r="D14" s="109"/>
      <c r="E14" s="93" t="s">
        <v>14</v>
      </c>
      <c r="F14" s="109"/>
      <c r="G14" s="109"/>
      <c r="H14" s="93" t="s">
        <v>18</v>
      </c>
      <c r="I14" s="109"/>
      <c r="J14" s="109"/>
      <c r="K14" s="16" t="s">
        <v>23</v>
      </c>
      <c r="L14" s="116"/>
      <c r="M14" s="117"/>
      <c r="N14" s="118"/>
      <c r="O14" s="116"/>
      <c r="P14" s="117"/>
      <c r="Q14" s="118"/>
      <c r="R14" s="106"/>
      <c r="S14" s="106"/>
      <c r="T14" s="108"/>
      <c r="U14" s="108"/>
      <c r="V14" s="71"/>
      <c r="W14" s="57" t="s">
        <v>108</v>
      </c>
      <c r="X14" s="50">
        <f>+X12</f>
        <v>0.54097222221753327</v>
      </c>
      <c r="Y14" s="57"/>
      <c r="Z14" s="57"/>
      <c r="AA14" s="57"/>
      <c r="AB14" s="57"/>
      <c r="AC14" s="57"/>
      <c r="AD14" s="58"/>
    </row>
    <row r="15" spans="1:30" ht="16.5" customHeight="1" x14ac:dyDescent="0.25">
      <c r="A15" s="120"/>
      <c r="B15" s="121"/>
      <c r="C15" s="122"/>
      <c r="D15" s="123"/>
      <c r="E15" s="102"/>
      <c r="F15" s="124"/>
      <c r="G15" s="124"/>
      <c r="H15" s="102"/>
      <c r="I15" s="124"/>
      <c r="J15" s="124"/>
      <c r="K15" s="17"/>
      <c r="L15" s="102"/>
      <c r="M15" s="124"/>
      <c r="N15" s="124"/>
      <c r="O15" s="125"/>
      <c r="P15" s="126"/>
      <c r="Q15" s="126"/>
      <c r="R15" s="119"/>
      <c r="S15" s="119"/>
      <c r="T15" s="18"/>
      <c r="U15" s="17"/>
      <c r="V15" s="72"/>
      <c r="W15" s="57" t="s">
        <v>104</v>
      </c>
      <c r="X15" s="73">
        <f>ROUNDDOWN(X14,0)</f>
        <v>0</v>
      </c>
      <c r="Y15" s="57"/>
      <c r="Z15" s="62" t="s">
        <v>105</v>
      </c>
      <c r="AA15" s="62" t="s">
        <v>106</v>
      </c>
      <c r="AB15" s="62" t="s">
        <v>107</v>
      </c>
      <c r="AC15" s="57"/>
      <c r="AD15" s="58"/>
    </row>
    <row r="16" spans="1:30" ht="16.5" customHeight="1" x14ac:dyDescent="0.25">
      <c r="A16" s="120"/>
      <c r="B16" s="121"/>
      <c r="C16" s="122"/>
      <c r="D16" s="123"/>
      <c r="E16" s="102"/>
      <c r="F16" s="124"/>
      <c r="G16" s="124"/>
      <c r="H16" s="102"/>
      <c r="I16" s="124"/>
      <c r="J16" s="124"/>
      <c r="K16" s="17"/>
      <c r="L16" s="102"/>
      <c r="M16" s="124"/>
      <c r="N16" s="124"/>
      <c r="O16" s="125"/>
      <c r="P16" s="126"/>
      <c r="Q16" s="126"/>
      <c r="R16" s="119"/>
      <c r="S16" s="119"/>
      <c r="T16" s="18"/>
      <c r="U16" s="17"/>
      <c r="V16" s="72"/>
      <c r="W16" s="57" t="s">
        <v>107</v>
      </c>
      <c r="X16" s="74">
        <f>+AB16+AC16</f>
        <v>12</v>
      </c>
      <c r="Y16" s="57"/>
      <c r="Z16" s="57">
        <f>IF(OR(R4&lt;=0,R5&lt;=0),0,MONTH(X12))</f>
        <v>0</v>
      </c>
      <c r="AA16" s="57">
        <f>IF(X12&lt;0,0,DAY(X12))</f>
        <v>0</v>
      </c>
      <c r="AB16" s="75">
        <f>IF(X12&lt;0,0,HOUR(X12))</f>
        <v>12</v>
      </c>
      <c r="AC16" s="76">
        <f>+Z16/60</f>
        <v>0</v>
      </c>
      <c r="AD16" s="58"/>
    </row>
    <row r="17" spans="1:22" ht="16.5" customHeight="1" x14ac:dyDescent="0.2">
      <c r="A17" s="120"/>
      <c r="B17" s="121"/>
      <c r="C17" s="122"/>
      <c r="D17" s="123"/>
      <c r="E17" s="102"/>
      <c r="F17" s="124"/>
      <c r="G17" s="124"/>
      <c r="H17" s="102"/>
      <c r="I17" s="124"/>
      <c r="J17" s="124"/>
      <c r="K17" s="17"/>
      <c r="L17" s="102"/>
      <c r="M17" s="124"/>
      <c r="N17" s="124"/>
      <c r="O17" s="125"/>
      <c r="P17" s="126"/>
      <c r="Q17" s="126"/>
      <c r="R17" s="119"/>
      <c r="S17" s="119"/>
      <c r="T17" s="18"/>
      <c r="U17" s="17"/>
      <c r="V17" s="72"/>
    </row>
    <row r="18" spans="1:22" ht="16.5" customHeight="1" x14ac:dyDescent="0.2">
      <c r="A18" s="120"/>
      <c r="B18" s="121"/>
      <c r="C18" s="122"/>
      <c r="D18" s="123"/>
      <c r="E18" s="102"/>
      <c r="F18" s="124"/>
      <c r="G18" s="124"/>
      <c r="H18" s="102"/>
      <c r="I18" s="124"/>
      <c r="J18" s="124"/>
      <c r="K18" s="17"/>
      <c r="L18" s="102"/>
      <c r="M18" s="124"/>
      <c r="N18" s="124"/>
      <c r="O18" s="125"/>
      <c r="P18" s="126"/>
      <c r="Q18" s="126"/>
      <c r="R18" s="119"/>
      <c r="S18" s="119"/>
      <c r="T18" s="18"/>
      <c r="U18" s="17"/>
      <c r="V18" s="72"/>
    </row>
    <row r="19" spans="1:22" ht="16.5" customHeight="1" x14ac:dyDescent="0.2">
      <c r="A19" s="120"/>
      <c r="B19" s="121"/>
      <c r="C19" s="122"/>
      <c r="D19" s="123"/>
      <c r="E19" s="102"/>
      <c r="F19" s="124"/>
      <c r="G19" s="124"/>
      <c r="H19" s="102"/>
      <c r="I19" s="124"/>
      <c r="J19" s="124"/>
      <c r="K19" s="17"/>
      <c r="L19" s="102"/>
      <c r="M19" s="124"/>
      <c r="N19" s="124"/>
      <c r="O19" s="125"/>
      <c r="P19" s="126"/>
      <c r="Q19" s="126"/>
      <c r="R19" s="119"/>
      <c r="S19" s="119"/>
      <c r="T19" s="18"/>
      <c r="U19" s="17"/>
      <c r="V19" s="72"/>
    </row>
    <row r="20" spans="1:22" ht="16.5" customHeight="1" x14ac:dyDescent="0.2">
      <c r="A20" s="120"/>
      <c r="B20" s="121"/>
      <c r="C20" s="122"/>
      <c r="D20" s="123"/>
      <c r="E20" s="102"/>
      <c r="F20" s="124"/>
      <c r="G20" s="124"/>
      <c r="H20" s="102"/>
      <c r="I20" s="124"/>
      <c r="J20" s="124"/>
      <c r="K20" s="17"/>
      <c r="L20" s="102"/>
      <c r="M20" s="124"/>
      <c r="N20" s="124"/>
      <c r="O20" s="125"/>
      <c r="P20" s="126"/>
      <c r="Q20" s="126"/>
      <c r="R20" s="119"/>
      <c r="S20" s="119"/>
      <c r="T20" s="18"/>
      <c r="U20" s="17"/>
      <c r="V20" s="72"/>
    </row>
    <row r="21" spans="1:22" ht="16.5" customHeight="1" x14ac:dyDescent="0.2">
      <c r="A21" s="120"/>
      <c r="B21" s="121"/>
      <c r="C21" s="122"/>
      <c r="D21" s="123"/>
      <c r="E21" s="102"/>
      <c r="F21" s="124"/>
      <c r="G21" s="124"/>
      <c r="H21" s="102"/>
      <c r="I21" s="124"/>
      <c r="J21" s="124"/>
      <c r="K21" s="17"/>
      <c r="L21" s="102"/>
      <c r="M21" s="124"/>
      <c r="N21" s="124"/>
      <c r="O21" s="125"/>
      <c r="P21" s="126"/>
      <c r="Q21" s="126"/>
      <c r="R21" s="119"/>
      <c r="S21" s="119"/>
      <c r="T21" s="18"/>
      <c r="U21" s="17"/>
      <c r="V21" s="72"/>
    </row>
    <row r="22" spans="1:22" ht="16.5" customHeight="1" x14ac:dyDescent="0.2">
      <c r="A22" s="120"/>
      <c r="B22" s="121"/>
      <c r="C22" s="122"/>
      <c r="D22" s="123"/>
      <c r="E22" s="102"/>
      <c r="F22" s="124"/>
      <c r="G22" s="124"/>
      <c r="H22" s="102"/>
      <c r="I22" s="124"/>
      <c r="J22" s="124"/>
      <c r="K22" s="17"/>
      <c r="L22" s="102"/>
      <c r="M22" s="124"/>
      <c r="N22" s="124"/>
      <c r="O22" s="125"/>
      <c r="P22" s="126"/>
      <c r="Q22" s="126"/>
      <c r="R22" s="119"/>
      <c r="S22" s="119"/>
      <c r="T22" s="18"/>
      <c r="U22" s="17"/>
      <c r="V22" s="72"/>
    </row>
    <row r="23" spans="1:22" ht="16.5" customHeight="1" x14ac:dyDescent="0.2">
      <c r="A23" s="120"/>
      <c r="B23" s="121"/>
      <c r="C23" s="122"/>
      <c r="D23" s="123"/>
      <c r="E23" s="102"/>
      <c r="F23" s="124"/>
      <c r="G23" s="124"/>
      <c r="H23" s="102"/>
      <c r="I23" s="124"/>
      <c r="J23" s="124"/>
      <c r="K23" s="17"/>
      <c r="L23" s="102"/>
      <c r="M23" s="124"/>
      <c r="N23" s="124"/>
      <c r="O23" s="125"/>
      <c r="P23" s="126"/>
      <c r="Q23" s="126"/>
      <c r="R23" s="119"/>
      <c r="S23" s="119"/>
      <c r="T23" s="18"/>
      <c r="U23" s="17"/>
      <c r="V23" s="72"/>
    </row>
    <row r="24" spans="1:22" ht="16.5" customHeight="1" x14ac:dyDescent="0.2">
      <c r="A24" s="120"/>
      <c r="B24" s="121"/>
      <c r="C24" s="122"/>
      <c r="D24" s="123"/>
      <c r="E24" s="102"/>
      <c r="F24" s="124"/>
      <c r="G24" s="124"/>
      <c r="H24" s="102"/>
      <c r="I24" s="124"/>
      <c r="J24" s="124"/>
      <c r="K24" s="17"/>
      <c r="L24" s="102"/>
      <c r="M24" s="124"/>
      <c r="N24" s="124"/>
      <c r="O24" s="125"/>
      <c r="P24" s="126"/>
      <c r="Q24" s="126"/>
      <c r="R24" s="119"/>
      <c r="S24" s="119"/>
      <c r="T24" s="18"/>
      <c r="U24" s="17"/>
      <c r="V24" s="72"/>
    </row>
    <row r="25" spans="1:22" ht="16.5" customHeight="1" x14ac:dyDescent="0.2">
      <c r="A25" s="120"/>
      <c r="B25" s="121"/>
      <c r="C25" s="122"/>
      <c r="D25" s="123"/>
      <c r="E25" s="102"/>
      <c r="F25" s="124"/>
      <c r="G25" s="124"/>
      <c r="H25" s="102"/>
      <c r="I25" s="124"/>
      <c r="J25" s="124"/>
      <c r="K25" s="17"/>
      <c r="L25" s="102"/>
      <c r="M25" s="124"/>
      <c r="N25" s="124"/>
      <c r="O25" s="125"/>
      <c r="P25" s="126"/>
      <c r="Q25" s="126"/>
      <c r="R25" s="119"/>
      <c r="S25" s="119"/>
      <c r="T25" s="18"/>
      <c r="U25" s="17"/>
      <c r="V25" s="72"/>
    </row>
    <row r="26" spans="1:22" ht="16.5" customHeight="1" x14ac:dyDescent="0.2">
      <c r="A26" s="93"/>
      <c r="B26" s="109"/>
      <c r="C26" s="109"/>
      <c r="D26" s="109"/>
      <c r="E26" s="109"/>
      <c r="F26" s="109"/>
      <c r="G26" s="109"/>
      <c r="H26" s="109"/>
      <c r="I26" s="109"/>
      <c r="J26" s="109"/>
      <c r="K26" s="109"/>
      <c r="L26" s="93" t="s">
        <v>13</v>
      </c>
      <c r="M26" s="109"/>
      <c r="N26" s="109"/>
      <c r="O26" s="131">
        <f>SUM(O14:Q25)</f>
        <v>0</v>
      </c>
      <c r="P26" s="132"/>
      <c r="Q26" s="132"/>
      <c r="R26" s="127" t="s">
        <v>13</v>
      </c>
      <c r="S26" s="127"/>
      <c r="T26" s="19">
        <f>SUM(T14:T25)</f>
        <v>0</v>
      </c>
      <c r="U26" s="15"/>
      <c r="V26" s="77"/>
    </row>
    <row r="27" spans="1:22" ht="16.5" customHeight="1" x14ac:dyDescent="0.2">
      <c r="A27" s="93"/>
      <c r="B27" s="109"/>
      <c r="C27" s="109"/>
      <c r="D27" s="109"/>
      <c r="E27" s="109"/>
      <c r="F27" s="109"/>
      <c r="G27" s="109"/>
      <c r="H27" s="109"/>
      <c r="I27" s="109"/>
      <c r="J27" s="109"/>
      <c r="K27" s="109"/>
      <c r="L27" s="93" t="s">
        <v>15</v>
      </c>
      <c r="M27" s="109"/>
      <c r="N27" s="109"/>
      <c r="O27" s="125"/>
      <c r="P27" s="126"/>
      <c r="Q27" s="126"/>
      <c r="R27" s="170"/>
      <c r="S27" s="170"/>
      <c r="T27" s="170"/>
      <c r="U27" s="170"/>
      <c r="V27" s="78"/>
    </row>
    <row r="28" spans="1:22" ht="9.75" customHeight="1" x14ac:dyDescent="0.2">
      <c r="A28" s="110"/>
      <c r="B28" s="111"/>
      <c r="C28" s="111"/>
      <c r="D28" s="111"/>
      <c r="E28" s="111"/>
      <c r="F28" s="111"/>
      <c r="G28" s="111"/>
      <c r="H28" s="111"/>
      <c r="I28" s="111"/>
      <c r="J28" s="111"/>
      <c r="K28" s="111"/>
      <c r="L28" s="111"/>
      <c r="M28" s="111"/>
      <c r="N28" s="111"/>
      <c r="O28" s="111"/>
      <c r="P28" s="111"/>
      <c r="Q28" s="111"/>
      <c r="R28" s="111"/>
      <c r="S28" s="111"/>
      <c r="T28" s="111"/>
      <c r="U28" s="111"/>
      <c r="V28" s="70"/>
    </row>
    <row r="29" spans="1:22" ht="16.5" customHeight="1" x14ac:dyDescent="0.2">
      <c r="A29" s="104" t="s">
        <v>40</v>
      </c>
      <c r="B29" s="104"/>
      <c r="C29" s="104"/>
      <c r="D29" s="104"/>
      <c r="E29" s="104"/>
      <c r="F29" s="104"/>
      <c r="G29" s="104"/>
      <c r="H29" s="104"/>
      <c r="I29" s="104"/>
      <c r="J29" s="104"/>
      <c r="K29" s="104"/>
      <c r="L29" s="104"/>
      <c r="M29" s="104"/>
      <c r="N29" s="104"/>
      <c r="O29" s="104"/>
      <c r="P29" s="104"/>
      <c r="Q29" s="104"/>
      <c r="R29" s="104"/>
      <c r="S29" s="104"/>
      <c r="T29" s="104"/>
      <c r="U29" s="104"/>
      <c r="V29" s="65"/>
    </row>
    <row r="30" spans="1:22" ht="30" customHeight="1" x14ac:dyDescent="0.2">
      <c r="A30" s="127"/>
      <c r="B30" s="109"/>
      <c r="C30" s="109"/>
      <c r="D30" s="109"/>
      <c r="E30" s="109"/>
      <c r="F30" s="109"/>
      <c r="G30" s="109"/>
      <c r="H30" s="109"/>
      <c r="I30" s="109"/>
      <c r="J30" s="109"/>
      <c r="K30" s="109"/>
      <c r="L30" s="109"/>
      <c r="M30" s="109"/>
      <c r="N30" s="109"/>
      <c r="O30" s="106" t="s">
        <v>4</v>
      </c>
      <c r="P30" s="109"/>
      <c r="Q30" s="109"/>
      <c r="R30" s="106" t="s">
        <v>36</v>
      </c>
      <c r="S30" s="106"/>
      <c r="T30" s="16" t="s">
        <v>0</v>
      </c>
      <c r="U30" s="16" t="s">
        <v>96</v>
      </c>
      <c r="V30" s="71"/>
    </row>
    <row r="31" spans="1:22" ht="16.5" customHeight="1" x14ac:dyDescent="0.2">
      <c r="A31" s="93" t="s">
        <v>40</v>
      </c>
      <c r="B31" s="93"/>
      <c r="C31" s="93"/>
      <c r="D31" s="93"/>
      <c r="E31" s="93"/>
      <c r="F31" s="93"/>
      <c r="G31" s="93"/>
      <c r="H31" s="93"/>
      <c r="I31" s="93"/>
      <c r="J31" s="93"/>
      <c r="K31" s="93"/>
      <c r="L31" s="93"/>
      <c r="M31" s="93"/>
      <c r="N31" s="93"/>
      <c r="O31" s="128"/>
      <c r="P31" s="129"/>
      <c r="Q31" s="129"/>
      <c r="R31" s="130">
        <v>5</v>
      </c>
      <c r="S31" s="130"/>
      <c r="T31" s="21">
        <f>+O31*R31</f>
        <v>0</v>
      </c>
      <c r="U31" s="22"/>
      <c r="V31" s="71"/>
    </row>
    <row r="32" spans="1:22" ht="16.5" customHeight="1" x14ac:dyDescent="0.2">
      <c r="A32" s="93" t="s">
        <v>9</v>
      </c>
      <c r="B32" s="109"/>
      <c r="C32" s="109"/>
      <c r="D32" s="136" t="s">
        <v>10</v>
      </c>
      <c r="E32" s="109"/>
      <c r="F32" s="109"/>
      <c r="G32" s="109"/>
      <c r="H32" s="102"/>
      <c r="I32" s="124"/>
      <c r="J32" s="124"/>
      <c r="K32" s="124"/>
      <c r="L32" s="124"/>
      <c r="M32" s="124"/>
      <c r="N32" s="124"/>
      <c r="O32" s="128"/>
      <c r="P32" s="129"/>
      <c r="Q32" s="129"/>
      <c r="R32" s="137">
        <v>1</v>
      </c>
      <c r="S32" s="137"/>
      <c r="T32" s="21">
        <f>+O32*R32</f>
        <v>0</v>
      </c>
      <c r="U32" s="22"/>
      <c r="V32" s="71"/>
    </row>
    <row r="33" spans="1:39" ht="16.5" customHeight="1" x14ac:dyDescent="0.2">
      <c r="A33" s="93" t="s">
        <v>35</v>
      </c>
      <c r="B33" s="93"/>
      <c r="C33" s="93"/>
      <c r="D33" s="138" t="s">
        <v>55</v>
      </c>
      <c r="E33" s="138"/>
      <c r="F33" s="138"/>
      <c r="G33" s="138"/>
      <c r="H33" s="139"/>
      <c r="I33" s="139"/>
      <c r="J33" s="139"/>
      <c r="K33" s="139"/>
      <c r="L33" s="139"/>
      <c r="M33" s="139"/>
      <c r="N33" s="139"/>
      <c r="O33" s="128"/>
      <c r="P33" s="129"/>
      <c r="Q33" s="129"/>
      <c r="R33" s="140"/>
      <c r="S33" s="140"/>
      <c r="T33" s="21">
        <f>+O33*R33</f>
        <v>0</v>
      </c>
      <c r="U33" s="22"/>
      <c r="V33" s="71"/>
    </row>
    <row r="34" spans="1:39" ht="9.75" customHeight="1" x14ac:dyDescent="0.2">
      <c r="A34" s="110"/>
      <c r="B34" s="111"/>
      <c r="C34" s="111"/>
      <c r="D34" s="111"/>
      <c r="E34" s="111"/>
      <c r="F34" s="111"/>
      <c r="G34" s="111"/>
      <c r="H34" s="111"/>
      <c r="I34" s="111"/>
      <c r="J34" s="111"/>
      <c r="K34" s="111"/>
      <c r="L34" s="111"/>
      <c r="M34" s="111"/>
      <c r="N34" s="111"/>
      <c r="O34" s="111"/>
      <c r="P34" s="111"/>
      <c r="Q34" s="111"/>
      <c r="R34" s="111"/>
      <c r="S34" s="111"/>
      <c r="T34" s="111"/>
      <c r="U34" s="111"/>
      <c r="V34" s="70"/>
    </row>
    <row r="35" spans="1:39" ht="16.5" customHeight="1" x14ac:dyDescent="0.25">
      <c r="A35" s="133" t="s">
        <v>67</v>
      </c>
      <c r="B35" s="134"/>
      <c r="C35" s="134"/>
      <c r="D35" s="134"/>
      <c r="E35" s="134"/>
      <c r="F35" s="134"/>
      <c r="G35" s="134"/>
      <c r="H35" s="134"/>
      <c r="I35" s="134"/>
      <c r="J35" s="134"/>
      <c r="K35" s="46"/>
      <c r="L35" s="46"/>
      <c r="M35" s="135" t="s">
        <v>53</v>
      </c>
      <c r="N35" s="134"/>
      <c r="O35" s="134"/>
      <c r="P35" s="134"/>
      <c r="Q35" s="134"/>
      <c r="R35" s="134"/>
      <c r="S35" s="134"/>
      <c r="T35" s="46"/>
      <c r="U35" s="47"/>
      <c r="V35" s="79"/>
    </row>
    <row r="36" spans="1:39" ht="30" customHeight="1" x14ac:dyDescent="0.2">
      <c r="A36" s="127" t="s">
        <v>70</v>
      </c>
      <c r="B36" s="127"/>
      <c r="C36" s="127"/>
      <c r="D36" s="127"/>
      <c r="E36" s="127"/>
      <c r="F36" s="127"/>
      <c r="G36" s="127"/>
      <c r="H36" s="127"/>
      <c r="I36" s="127"/>
      <c r="J36" s="127"/>
      <c r="K36" s="16" t="s">
        <v>34</v>
      </c>
      <c r="L36" s="16" t="s">
        <v>36</v>
      </c>
      <c r="M36" s="106" t="s">
        <v>29</v>
      </c>
      <c r="N36" s="109"/>
      <c r="O36" s="106" t="s">
        <v>20</v>
      </c>
      <c r="P36" s="109"/>
      <c r="Q36" s="109"/>
      <c r="R36" s="106" t="s">
        <v>21</v>
      </c>
      <c r="S36" s="106"/>
      <c r="T36" s="16" t="s">
        <v>0</v>
      </c>
      <c r="U36" s="16" t="s">
        <v>96</v>
      </c>
      <c r="V36" s="71"/>
    </row>
    <row r="37" spans="1:39" ht="16.5" customHeight="1" x14ac:dyDescent="0.2">
      <c r="A37" s="93" t="s">
        <v>68</v>
      </c>
      <c r="B37" s="93"/>
      <c r="C37" s="93"/>
      <c r="D37" s="93"/>
      <c r="E37" s="93"/>
      <c r="F37" s="93"/>
      <c r="G37" s="93"/>
      <c r="H37" s="93"/>
      <c r="I37" s="93"/>
      <c r="J37" s="93"/>
      <c r="K37" s="25">
        <f>IF(W6&gt;0,0,IF(I39=0,+Z8,0))</f>
        <v>1</v>
      </c>
      <c r="L37" s="23">
        <v>384</v>
      </c>
      <c r="M37" s="20"/>
      <c r="N37" s="26">
        <f>IF(K37&gt;0,(+L37*W38)*M37,0)</f>
        <v>0</v>
      </c>
      <c r="O37" s="20"/>
      <c r="P37" s="141">
        <f>IF(K37&gt;0,(+L37*X38)*O37,0)</f>
        <v>0</v>
      </c>
      <c r="Q37" s="142"/>
      <c r="R37" s="27"/>
      <c r="S37" s="28">
        <f>IF(K37&gt;0,(+L37*Y38)*R37,0)</f>
        <v>0</v>
      </c>
      <c r="T37" s="21">
        <f>ROUND(IF(((K37*L37)-N37-P37-S37)&lt;0,0,((K37*L37)-N37-P37-S37)),0)</f>
        <v>384</v>
      </c>
      <c r="U37" s="22"/>
      <c r="V37" s="71"/>
    </row>
    <row r="38" spans="1:39" ht="16.5" customHeight="1" x14ac:dyDescent="0.2">
      <c r="A38" s="93" t="s">
        <v>12</v>
      </c>
      <c r="B38" s="93"/>
      <c r="C38" s="93"/>
      <c r="D38" s="93"/>
      <c r="E38" s="93"/>
      <c r="F38" s="93"/>
      <c r="G38" s="93"/>
      <c r="H38" s="93"/>
      <c r="I38" s="93"/>
      <c r="J38" s="93"/>
      <c r="K38" s="25">
        <f>IF(W6&gt;0,0,IF(I39=0,+AA8,0))</f>
        <v>0</v>
      </c>
      <c r="L38" s="23">
        <v>713</v>
      </c>
      <c r="M38" s="20"/>
      <c r="N38" s="26">
        <f>IF(K38&gt;0,(+L38*W39)*M38,0)</f>
        <v>0</v>
      </c>
      <c r="O38" s="20"/>
      <c r="P38" s="141">
        <f>IF(K38&gt;0,(+L38*X39)*O38,0)</f>
        <v>0</v>
      </c>
      <c r="Q38" s="142"/>
      <c r="R38" s="27"/>
      <c r="S38" s="28">
        <f>IF(K38&gt;0,(+L38*Y39)*R38,0)</f>
        <v>0</v>
      </c>
      <c r="T38" s="21">
        <f>ROUND(IF(((K38*L38)-N38-P38-S38)&lt;0,0,((K38*L38)-N38-P38-S38)),0)</f>
        <v>0</v>
      </c>
      <c r="U38" s="22"/>
      <c r="V38" s="71"/>
      <c r="W38" s="80">
        <v>0.2</v>
      </c>
      <c r="X38" s="80">
        <v>0.3</v>
      </c>
      <c r="Y38" s="80">
        <v>0.5</v>
      </c>
    </row>
    <row r="39" spans="1:39" ht="16.5" customHeight="1" x14ac:dyDescent="0.2">
      <c r="A39" s="127" t="s">
        <v>71</v>
      </c>
      <c r="B39" s="127"/>
      <c r="C39" s="127"/>
      <c r="D39" s="145"/>
      <c r="E39" s="145"/>
      <c r="F39" s="145"/>
      <c r="G39" s="145"/>
      <c r="H39" s="15" t="s">
        <v>75</v>
      </c>
      <c r="I39" s="145"/>
      <c r="J39" s="145"/>
      <c r="K39" s="29" t="s">
        <v>34</v>
      </c>
      <c r="L39" s="16" t="s">
        <v>36</v>
      </c>
      <c r="M39" s="146"/>
      <c r="N39" s="146"/>
      <c r="O39" s="146"/>
      <c r="P39" s="146"/>
      <c r="Q39" s="146"/>
      <c r="R39" s="146"/>
      <c r="S39" s="146"/>
      <c r="T39" s="146"/>
      <c r="U39" s="146"/>
      <c r="V39" s="81"/>
      <c r="W39" s="80">
        <v>0.2</v>
      </c>
      <c r="X39" s="80">
        <v>0.3</v>
      </c>
      <c r="Y39" s="80">
        <v>0.5</v>
      </c>
    </row>
    <row r="40" spans="1:39" ht="16.5" customHeight="1" x14ac:dyDescent="0.2">
      <c r="A40" s="93" t="s">
        <v>69</v>
      </c>
      <c r="B40" s="93"/>
      <c r="C40" s="93"/>
      <c r="D40" s="93"/>
      <c r="E40" s="93"/>
      <c r="F40" s="93"/>
      <c r="G40" s="93"/>
      <c r="H40" s="93"/>
      <c r="I40" s="93"/>
      <c r="J40" s="93"/>
      <c r="K40" s="30">
        <f>IF(W6&gt;0,0,IF(I39&gt;0,+Z8,0))</f>
        <v>0</v>
      </c>
      <c r="L40" s="31">
        <f>IF(K40=1,(I39/2),0)</f>
        <v>0</v>
      </c>
      <c r="M40" s="20"/>
      <c r="N40" s="26">
        <f>IF(K40&gt;0,(+L40*W41)*M40,0)</f>
        <v>0</v>
      </c>
      <c r="O40" s="20"/>
      <c r="P40" s="141">
        <f>IF(K40&gt;0,(+L40*X41)*O40,0)</f>
        <v>0</v>
      </c>
      <c r="Q40" s="142"/>
      <c r="R40" s="27"/>
      <c r="S40" s="28">
        <f>IF(K40&gt;0,(+L40*Y41)*R40,0)</f>
        <v>0</v>
      </c>
      <c r="T40" s="21">
        <f>ROUND(IF(((K40*L40)-N40-P40-S40)&lt;0,0,((K40*L40)-N40-P40-S40)),0)</f>
        <v>0</v>
      </c>
      <c r="U40" s="32"/>
      <c r="V40" s="71"/>
      <c r="W40" s="80"/>
      <c r="X40" s="80"/>
      <c r="Y40" s="80"/>
    </row>
    <row r="41" spans="1:39" ht="16.5" customHeight="1" x14ac:dyDescent="0.2">
      <c r="A41" s="93" t="s">
        <v>54</v>
      </c>
      <c r="B41" s="93"/>
      <c r="C41" s="93"/>
      <c r="D41" s="93"/>
      <c r="E41" s="93"/>
      <c r="F41" s="93"/>
      <c r="G41" s="93"/>
      <c r="H41" s="93"/>
      <c r="I41" s="93"/>
      <c r="J41" s="93"/>
      <c r="K41" s="30">
        <f>IF(W6&gt;0,0,IF(I39&gt;0,+AA8,0))</f>
        <v>0</v>
      </c>
      <c r="L41" s="31">
        <f>IF(K41=1,I39,0)</f>
        <v>0</v>
      </c>
      <c r="M41" s="20"/>
      <c r="N41" s="26">
        <f>IF(K41&gt;0,(+L41*W42)*M41,0)</f>
        <v>0</v>
      </c>
      <c r="O41" s="20"/>
      <c r="P41" s="141">
        <f>IF(K41&gt;0,(+L41*X42)*O41,0)</f>
        <v>0</v>
      </c>
      <c r="Q41" s="142"/>
      <c r="R41" s="27"/>
      <c r="S41" s="28">
        <f>IF(K41&gt;0,(+L41*Y42)*R41,0)</f>
        <v>0</v>
      </c>
      <c r="T41" s="21">
        <f>ROUND(IF(((K41*L41)-N41-P41-S41)&lt;0,0,((K41*L41)-N41-P41-S41)),0)</f>
        <v>0</v>
      </c>
      <c r="U41" s="32"/>
      <c r="V41" s="71"/>
      <c r="W41" s="80">
        <v>0.2</v>
      </c>
      <c r="X41" s="80">
        <v>0.3</v>
      </c>
      <c r="Y41" s="80">
        <v>0.5</v>
      </c>
    </row>
    <row r="42" spans="1:39" ht="16.5" customHeight="1" x14ac:dyDescent="0.2">
      <c r="A42" s="143" t="s">
        <v>72</v>
      </c>
      <c r="B42" s="144"/>
      <c r="C42" s="144"/>
      <c r="D42" s="144"/>
      <c r="E42" s="144"/>
      <c r="F42" s="144"/>
      <c r="G42" s="144"/>
      <c r="H42" s="144"/>
      <c r="I42" s="144"/>
      <c r="J42" s="144"/>
      <c r="K42" s="144"/>
      <c r="L42" s="144"/>
      <c r="M42" s="144"/>
      <c r="N42" s="144"/>
      <c r="O42" s="144"/>
      <c r="P42" s="144"/>
      <c r="Q42" s="144"/>
      <c r="R42" s="144"/>
      <c r="S42" s="144"/>
      <c r="T42" s="144"/>
      <c r="U42" s="144"/>
      <c r="V42" s="82"/>
      <c r="W42" s="80">
        <v>0.2</v>
      </c>
      <c r="X42" s="80">
        <v>0.3</v>
      </c>
      <c r="Y42" s="80">
        <v>0.5</v>
      </c>
    </row>
    <row r="43" spans="1:39" ht="16.5" customHeight="1" x14ac:dyDescent="0.2">
      <c r="A43" s="93" t="s">
        <v>73</v>
      </c>
      <c r="B43" s="109"/>
      <c r="C43" s="109"/>
      <c r="D43" s="109"/>
      <c r="E43" s="109"/>
      <c r="F43" s="109"/>
      <c r="G43" s="109"/>
      <c r="H43" s="109"/>
      <c r="I43" s="109"/>
      <c r="J43" s="109"/>
      <c r="K43" s="109"/>
      <c r="L43" s="109"/>
      <c r="M43" s="109"/>
      <c r="N43" s="109"/>
      <c r="O43" s="109"/>
      <c r="P43" s="109"/>
      <c r="Q43" s="109"/>
      <c r="R43" s="109"/>
      <c r="S43" s="109"/>
      <c r="T43" s="109"/>
      <c r="U43" s="109"/>
      <c r="V43" s="70"/>
    </row>
    <row r="44" spans="1:39" ht="16.5" customHeight="1" x14ac:dyDescent="0.2">
      <c r="A44" s="93" t="s">
        <v>74</v>
      </c>
      <c r="B44" s="109"/>
      <c r="C44" s="109"/>
      <c r="D44" s="109"/>
      <c r="E44" s="109"/>
      <c r="F44" s="109"/>
      <c r="G44" s="109"/>
      <c r="H44" s="109"/>
      <c r="I44" s="109"/>
      <c r="J44" s="109"/>
      <c r="K44" s="109"/>
      <c r="L44" s="109"/>
      <c r="M44" s="109"/>
      <c r="N44" s="109"/>
      <c r="O44" s="109"/>
      <c r="P44" s="109"/>
      <c r="Q44" s="109"/>
      <c r="R44" s="109"/>
      <c r="S44" s="109"/>
      <c r="T44" s="109"/>
      <c r="U44" s="109"/>
      <c r="V44" s="70"/>
    </row>
    <row r="45" spans="1:39" ht="9.75" customHeight="1" x14ac:dyDescent="0.2">
      <c r="A45" s="147"/>
      <c r="B45" s="148"/>
      <c r="C45" s="148"/>
      <c r="D45" s="148"/>
      <c r="E45" s="148"/>
      <c r="F45" s="148"/>
      <c r="G45" s="148"/>
      <c r="H45" s="148"/>
      <c r="I45" s="148"/>
      <c r="J45" s="148"/>
      <c r="K45" s="148"/>
      <c r="L45" s="148"/>
      <c r="M45" s="148"/>
      <c r="N45" s="148"/>
      <c r="O45" s="148"/>
      <c r="P45" s="148"/>
      <c r="Q45" s="148"/>
      <c r="R45" s="148"/>
      <c r="S45" s="148"/>
      <c r="T45" s="148"/>
      <c r="U45" s="149"/>
      <c r="V45" s="71"/>
    </row>
    <row r="46" spans="1:39" s="10" customFormat="1" ht="16.5" customHeight="1" x14ac:dyDescent="0.2">
      <c r="A46" s="101" t="s">
        <v>50</v>
      </c>
      <c r="B46" s="112"/>
      <c r="C46" s="112"/>
      <c r="D46" s="112"/>
      <c r="E46" s="112"/>
      <c r="F46" s="112"/>
      <c r="G46" s="112"/>
      <c r="H46" s="112"/>
      <c r="I46" s="112"/>
      <c r="J46" s="112"/>
      <c r="K46" s="112"/>
      <c r="L46" s="112"/>
      <c r="M46" s="112"/>
      <c r="N46" s="112"/>
      <c r="O46" s="112"/>
      <c r="P46" s="112"/>
      <c r="Q46" s="112"/>
      <c r="R46" s="112"/>
      <c r="S46" s="112"/>
      <c r="T46" s="112"/>
      <c r="U46" s="112"/>
      <c r="V46" s="70"/>
      <c r="W46" s="7"/>
      <c r="X46" s="7"/>
      <c r="Y46" s="7"/>
      <c r="Z46" s="7"/>
      <c r="AA46" s="7"/>
      <c r="AB46" s="7"/>
      <c r="AC46" s="7"/>
      <c r="AD46" s="83"/>
      <c r="AE46" s="7"/>
      <c r="AF46" s="7"/>
      <c r="AG46" s="7"/>
      <c r="AH46" s="7"/>
      <c r="AI46" s="7"/>
      <c r="AJ46" s="7"/>
      <c r="AK46" s="7"/>
      <c r="AL46" s="7"/>
      <c r="AM46" s="7"/>
    </row>
    <row r="47" spans="1:39" ht="30" customHeight="1" x14ac:dyDescent="0.2">
      <c r="A47" s="93" t="s">
        <v>17</v>
      </c>
      <c r="B47" s="109"/>
      <c r="C47" s="109"/>
      <c r="D47" s="109"/>
      <c r="E47" s="109"/>
      <c r="F47" s="109"/>
      <c r="G47" s="109"/>
      <c r="H47" s="109"/>
      <c r="I47" s="109"/>
      <c r="J47" s="109"/>
      <c r="K47" s="109"/>
      <c r="L47" s="109"/>
      <c r="M47" s="150" t="s">
        <v>31</v>
      </c>
      <c r="N47" s="151"/>
      <c r="O47" s="151"/>
      <c r="P47" s="151"/>
      <c r="Q47" s="151"/>
      <c r="R47" s="45"/>
      <c r="S47" s="107" t="s">
        <v>97</v>
      </c>
      <c r="T47" s="107" t="s">
        <v>0</v>
      </c>
      <c r="U47" s="107" t="s">
        <v>96</v>
      </c>
      <c r="V47" s="71"/>
    </row>
    <row r="48" spans="1:39" ht="15.95" customHeight="1" x14ac:dyDescent="0.2">
      <c r="A48" s="93" t="s">
        <v>92</v>
      </c>
      <c r="B48" s="109"/>
      <c r="C48" s="109"/>
      <c r="D48" s="109"/>
      <c r="E48" s="109"/>
      <c r="F48" s="109"/>
      <c r="G48" s="109"/>
      <c r="H48" s="109"/>
      <c r="I48" s="109"/>
      <c r="J48" s="109"/>
      <c r="K48" s="109"/>
      <c r="L48" s="109"/>
      <c r="M48" s="106" t="s">
        <v>8</v>
      </c>
      <c r="N48" s="109"/>
      <c r="O48" s="16" t="s">
        <v>2</v>
      </c>
      <c r="P48" s="150" t="s">
        <v>6</v>
      </c>
      <c r="Q48" s="151"/>
      <c r="R48" s="45"/>
      <c r="S48" s="108"/>
      <c r="T48" s="108"/>
      <c r="U48" s="108"/>
      <c r="V48" s="71"/>
    </row>
    <row r="49" spans="1:27" ht="15.2" customHeight="1" x14ac:dyDescent="0.2">
      <c r="A49" s="102" t="s">
        <v>110</v>
      </c>
      <c r="B49" s="124"/>
      <c r="C49" s="124"/>
      <c r="D49" s="124"/>
      <c r="E49" s="124"/>
      <c r="F49" s="124"/>
      <c r="G49" s="124"/>
      <c r="H49" s="124"/>
      <c r="I49" s="124"/>
      <c r="J49" s="124"/>
      <c r="K49" s="124"/>
      <c r="L49" s="124"/>
      <c r="M49" s="120">
        <v>45992</v>
      </c>
      <c r="N49" s="121"/>
      <c r="O49" s="32" t="s">
        <v>2</v>
      </c>
      <c r="P49" s="120">
        <v>45993</v>
      </c>
      <c r="Q49" s="120"/>
      <c r="R49" s="120"/>
      <c r="S49" s="22"/>
      <c r="T49" s="24"/>
      <c r="U49" s="22"/>
      <c r="V49" s="71"/>
    </row>
    <row r="50" spans="1:27" ht="16.7" customHeight="1" x14ac:dyDescent="0.2">
      <c r="A50" s="102"/>
      <c r="B50" s="124"/>
      <c r="C50" s="124"/>
      <c r="D50" s="124"/>
      <c r="E50" s="124"/>
      <c r="F50" s="124"/>
      <c r="G50" s="124"/>
      <c r="H50" s="124"/>
      <c r="I50" s="124"/>
      <c r="J50" s="124"/>
      <c r="K50" s="124"/>
      <c r="L50" s="124"/>
      <c r="M50" s="120"/>
      <c r="N50" s="121"/>
      <c r="O50" s="32" t="s">
        <v>2</v>
      </c>
      <c r="P50" s="120"/>
      <c r="Q50" s="120"/>
      <c r="R50" s="120"/>
      <c r="S50" s="22"/>
      <c r="T50" s="24"/>
      <c r="U50" s="22"/>
      <c r="V50" s="71"/>
    </row>
    <row r="51" spans="1:27" ht="16.7" customHeight="1" x14ac:dyDescent="0.2">
      <c r="A51" s="102"/>
      <c r="B51" s="124"/>
      <c r="C51" s="124"/>
      <c r="D51" s="124"/>
      <c r="E51" s="124"/>
      <c r="F51" s="124"/>
      <c r="G51" s="124"/>
      <c r="H51" s="124"/>
      <c r="I51" s="124"/>
      <c r="J51" s="124"/>
      <c r="K51" s="124"/>
      <c r="L51" s="124"/>
      <c r="M51" s="120"/>
      <c r="N51" s="121"/>
      <c r="O51" s="32" t="s">
        <v>2</v>
      </c>
      <c r="P51" s="120"/>
      <c r="Q51" s="120"/>
      <c r="R51" s="120"/>
      <c r="S51" s="22"/>
      <c r="T51" s="24"/>
      <c r="U51" s="22"/>
      <c r="V51" s="71"/>
    </row>
    <row r="52" spans="1:27" ht="16.5" customHeight="1" x14ac:dyDescent="0.2">
      <c r="A52" s="102"/>
      <c r="B52" s="124"/>
      <c r="C52" s="124"/>
      <c r="D52" s="124"/>
      <c r="E52" s="124"/>
      <c r="F52" s="124"/>
      <c r="G52" s="124"/>
      <c r="H52" s="124"/>
      <c r="I52" s="124"/>
      <c r="J52" s="124"/>
      <c r="K52" s="124"/>
      <c r="L52" s="124"/>
      <c r="M52" s="120"/>
      <c r="N52" s="121"/>
      <c r="O52" s="32" t="s">
        <v>2</v>
      </c>
      <c r="P52" s="120"/>
      <c r="Q52" s="120"/>
      <c r="R52" s="120"/>
      <c r="S52" s="22"/>
      <c r="T52" s="24"/>
      <c r="U52" s="22"/>
      <c r="V52" s="71"/>
    </row>
    <row r="53" spans="1:27" ht="9.75" customHeight="1" x14ac:dyDescent="0.2">
      <c r="A53" s="110"/>
      <c r="B53" s="111"/>
      <c r="C53" s="111"/>
      <c r="D53" s="111"/>
      <c r="E53" s="111"/>
      <c r="F53" s="111"/>
      <c r="G53" s="111"/>
      <c r="H53" s="111"/>
      <c r="I53" s="111"/>
      <c r="J53" s="111"/>
      <c r="K53" s="111"/>
      <c r="L53" s="111"/>
      <c r="M53" s="111"/>
      <c r="N53" s="111"/>
      <c r="O53" s="111"/>
      <c r="P53" s="111"/>
      <c r="Q53" s="111"/>
      <c r="R53" s="111"/>
      <c r="S53" s="111"/>
      <c r="T53" s="111"/>
      <c r="U53" s="111"/>
      <c r="V53" s="70"/>
    </row>
    <row r="54" spans="1:27" ht="16.5" customHeight="1" x14ac:dyDescent="0.2">
      <c r="A54" s="104" t="s">
        <v>30</v>
      </c>
      <c r="B54" s="104"/>
      <c r="C54" s="104"/>
      <c r="D54" s="104"/>
      <c r="E54" s="104"/>
      <c r="F54" s="104"/>
      <c r="G54" s="104"/>
      <c r="H54" s="104"/>
      <c r="I54" s="104"/>
      <c r="J54" s="104"/>
      <c r="K54" s="104"/>
      <c r="L54" s="104"/>
      <c r="M54" s="104"/>
      <c r="N54" s="104"/>
      <c r="O54" s="104"/>
      <c r="P54" s="104"/>
      <c r="Q54" s="104"/>
      <c r="R54" s="104"/>
      <c r="S54" s="104"/>
      <c r="T54" s="104"/>
      <c r="U54" s="104"/>
      <c r="V54" s="65"/>
    </row>
    <row r="55" spans="1:27" ht="30" customHeight="1" x14ac:dyDescent="0.2">
      <c r="A55" s="93"/>
      <c r="B55" s="109"/>
      <c r="C55" s="109"/>
      <c r="D55" s="109"/>
      <c r="E55" s="109"/>
      <c r="F55" s="109"/>
      <c r="G55" s="109"/>
      <c r="H55" s="109"/>
      <c r="I55" s="109"/>
      <c r="J55" s="109"/>
      <c r="K55" s="15" t="s">
        <v>109</v>
      </c>
      <c r="L55" s="15"/>
      <c r="M55" s="106" t="s">
        <v>49</v>
      </c>
      <c r="N55" s="109"/>
      <c r="O55" s="109"/>
      <c r="P55" s="109"/>
      <c r="Q55" s="109"/>
      <c r="R55" s="109"/>
      <c r="S55" s="109"/>
      <c r="T55" s="16" t="s">
        <v>0</v>
      </c>
      <c r="U55" s="16" t="s">
        <v>96</v>
      </c>
      <c r="V55" s="71"/>
    </row>
    <row r="56" spans="1:27" ht="16.5" customHeight="1" x14ac:dyDescent="0.2">
      <c r="A56" s="127" t="s">
        <v>80</v>
      </c>
      <c r="B56" s="127"/>
      <c r="C56" s="127"/>
      <c r="D56" s="127"/>
      <c r="E56" s="127"/>
      <c r="F56" s="127"/>
      <c r="G56" s="127"/>
      <c r="H56" s="127"/>
      <c r="I56" s="127"/>
      <c r="J56" s="127"/>
      <c r="K56" s="49">
        <f>+W6</f>
        <v>0</v>
      </c>
      <c r="L56" s="16" t="s">
        <v>48</v>
      </c>
      <c r="M56" s="106" t="s">
        <v>29</v>
      </c>
      <c r="N56" s="109"/>
      <c r="O56" s="106" t="s">
        <v>20</v>
      </c>
      <c r="P56" s="109"/>
      <c r="Q56" s="109"/>
      <c r="R56" s="106" t="s">
        <v>21</v>
      </c>
      <c r="S56" s="106"/>
      <c r="T56" s="16"/>
      <c r="U56" s="16"/>
      <c r="V56" s="71"/>
    </row>
    <row r="57" spans="1:27" ht="16.5" customHeight="1" x14ac:dyDescent="0.2">
      <c r="A57" s="93" t="s">
        <v>76</v>
      </c>
      <c r="B57" s="93"/>
      <c r="C57" s="93"/>
      <c r="D57" s="93"/>
      <c r="E57" s="93"/>
      <c r="F57" s="93"/>
      <c r="G57" s="93"/>
      <c r="H57" s="93"/>
      <c r="I57" s="93"/>
      <c r="J57" s="93"/>
      <c r="K57" s="20"/>
      <c r="L57" s="33">
        <v>977</v>
      </c>
      <c r="M57" s="20"/>
      <c r="N57" s="26">
        <f>IF(M57&gt;0,(+L57*W58)*M57,0)</f>
        <v>0</v>
      </c>
      <c r="O57" s="20"/>
      <c r="P57" s="141">
        <f>IF(O57&gt;0,(+L57*X58)*O57,0)</f>
        <v>0</v>
      </c>
      <c r="Q57" s="142"/>
      <c r="R57" s="27"/>
      <c r="S57" s="28">
        <f>IF(K57&gt;0,(+L57*Y58)*R57,0)</f>
        <v>0</v>
      </c>
      <c r="T57" s="21">
        <f>ROUND((K57*L57)-N57-P57-S57,0)</f>
        <v>0</v>
      </c>
      <c r="U57" s="22"/>
      <c r="V57" s="71"/>
    </row>
    <row r="58" spans="1:27" ht="16.5" customHeight="1" x14ac:dyDescent="0.2">
      <c r="A58" s="93" t="s">
        <v>91</v>
      </c>
      <c r="B58" s="93"/>
      <c r="C58" s="93"/>
      <c r="D58" s="93"/>
      <c r="E58" s="93"/>
      <c r="F58" s="93"/>
      <c r="G58" s="93"/>
      <c r="H58" s="93"/>
      <c r="I58" s="93"/>
      <c r="J58" s="93"/>
      <c r="K58" s="20"/>
      <c r="L58" s="33">
        <v>977</v>
      </c>
      <c r="M58" s="20"/>
      <c r="N58" s="26">
        <f>IF(M58&gt;0,(+L58*W59)*M58,0)</f>
        <v>0</v>
      </c>
      <c r="O58" s="20"/>
      <c r="P58" s="141">
        <f>IF(O58&gt;0,(+L58*X59)*O58,0)</f>
        <v>0</v>
      </c>
      <c r="Q58" s="142"/>
      <c r="R58" s="27"/>
      <c r="S58" s="28">
        <f>IF(K58&gt;0,(+L58*Y59)*R58,0)</f>
        <v>0</v>
      </c>
      <c r="T58" s="21">
        <f t="shared" ref="T58:T64" si="0">ROUND((K58*L58)-N58-P58-S58,0)</f>
        <v>0</v>
      </c>
      <c r="U58" s="22"/>
      <c r="V58" s="71"/>
      <c r="W58" s="80">
        <v>0.2</v>
      </c>
      <c r="X58" s="80">
        <v>0.3</v>
      </c>
      <c r="Y58" s="80">
        <v>0.5</v>
      </c>
    </row>
    <row r="59" spans="1:27" ht="16.5" customHeight="1" x14ac:dyDescent="0.2">
      <c r="A59" s="93" t="s">
        <v>90</v>
      </c>
      <c r="B59" s="93"/>
      <c r="C59" s="93"/>
      <c r="D59" s="93"/>
      <c r="E59" s="93"/>
      <c r="F59" s="93"/>
      <c r="G59" s="93"/>
      <c r="H59" s="93"/>
      <c r="I59" s="93"/>
      <c r="J59" s="93"/>
      <c r="K59" s="20"/>
      <c r="L59" s="34">
        <v>977</v>
      </c>
      <c r="M59" s="20"/>
      <c r="N59" s="26">
        <f>IF(M59&gt;0,(+L59*W60)*M59,0)</f>
        <v>0</v>
      </c>
      <c r="O59" s="20"/>
      <c r="P59" s="141">
        <f>IF(O59&gt;0,(+L59*X60)*O59,0)</f>
        <v>0</v>
      </c>
      <c r="Q59" s="142"/>
      <c r="R59" s="27"/>
      <c r="S59" s="28">
        <f>IF(K59&gt;0,(+L59*Y60)*R59,0)</f>
        <v>0</v>
      </c>
      <c r="T59" s="21">
        <f t="shared" si="0"/>
        <v>0</v>
      </c>
      <c r="U59" s="22"/>
      <c r="V59" s="71"/>
      <c r="W59" s="80">
        <v>0.2</v>
      </c>
      <c r="X59" s="80">
        <v>0.3</v>
      </c>
      <c r="Y59" s="80">
        <v>0.5</v>
      </c>
    </row>
    <row r="60" spans="1:27" ht="16.5" customHeight="1" x14ac:dyDescent="0.2">
      <c r="A60" s="152" t="s">
        <v>78</v>
      </c>
      <c r="B60" s="152"/>
      <c r="C60" s="152"/>
      <c r="D60" s="152" t="str">
        <f>IF(Z8=1,"6-12 timer",IF(AA8=1,"over 12 timer","under 6 timer"))</f>
        <v>6-12 timer</v>
      </c>
      <c r="E60" s="152"/>
      <c r="F60" s="152"/>
      <c r="G60" s="152"/>
      <c r="H60" s="152"/>
      <c r="I60" s="152"/>
      <c r="J60" s="152"/>
      <c r="K60" s="51">
        <f>IF(W6&gt;0,IF(OR(Y8&gt;0,Z8&gt;0,AA8&gt;0),1,0),0)</f>
        <v>0</v>
      </c>
      <c r="L60" s="36">
        <f>IF(K60=0,0,IF(AND(K57&lt;=0,K58&lt;=0,K59&lt;=0),0,IF(Z8=1,L37,IF(AA8=1,L38,0))))</f>
        <v>0</v>
      </c>
      <c r="M60" s="20"/>
      <c r="N60" s="26">
        <f>IF(M60&gt;0,(+L60*W61)*M60,0)</f>
        <v>0</v>
      </c>
      <c r="O60" s="20"/>
      <c r="P60" s="141">
        <f>IF(O60&gt;0,(+L60*X61)*O60,0)</f>
        <v>0</v>
      </c>
      <c r="Q60" s="142"/>
      <c r="R60" s="27"/>
      <c r="S60" s="28">
        <f>IF(K60&gt;0,(+L60*Y61)*R60,0)</f>
        <v>0</v>
      </c>
      <c r="T60" s="21">
        <f>ROUND((IF((K60*L60)-N60-P60-S60&lt;0,0,(K60*L60)-N60-P60-S60)),0)</f>
        <v>0</v>
      </c>
      <c r="U60" s="22"/>
      <c r="V60" s="71"/>
      <c r="W60" s="80">
        <v>0.2</v>
      </c>
      <c r="X60" s="80">
        <v>0.3</v>
      </c>
      <c r="Y60" s="80">
        <v>0.5</v>
      </c>
    </row>
    <row r="61" spans="1:27" ht="16.5" customHeight="1" x14ac:dyDescent="0.2">
      <c r="A61" s="153" t="s">
        <v>81</v>
      </c>
      <c r="B61" s="153"/>
      <c r="C61" s="153"/>
      <c r="D61" s="153"/>
      <c r="E61" s="153"/>
      <c r="F61" s="153"/>
      <c r="G61" s="153"/>
      <c r="H61" s="153"/>
      <c r="I61" s="153"/>
      <c r="J61" s="153"/>
      <c r="K61" s="153"/>
      <c r="L61" s="153"/>
      <c r="M61" s="153"/>
      <c r="N61" s="153"/>
      <c r="O61" s="153"/>
      <c r="P61" s="153"/>
      <c r="Q61" s="153"/>
      <c r="R61" s="153"/>
      <c r="S61" s="153"/>
      <c r="T61" s="153"/>
      <c r="U61" s="153"/>
      <c r="V61" s="84"/>
      <c r="W61" s="80">
        <v>0.2</v>
      </c>
      <c r="X61" s="80">
        <v>0.3</v>
      </c>
      <c r="Y61" s="80">
        <v>0.5</v>
      </c>
      <c r="AA61" s="85"/>
    </row>
    <row r="62" spans="1:27" ht="30.75" customHeight="1" x14ac:dyDescent="0.2">
      <c r="A62" s="93" t="s">
        <v>77</v>
      </c>
      <c r="B62" s="154"/>
      <c r="C62" s="154"/>
      <c r="D62" s="155" t="s">
        <v>5</v>
      </c>
      <c r="E62" s="155"/>
      <c r="F62" s="96"/>
      <c r="G62" s="96"/>
      <c r="H62" s="37" t="s">
        <v>82</v>
      </c>
      <c r="I62" s="156"/>
      <c r="J62" s="156"/>
      <c r="K62" s="20"/>
      <c r="L62" s="34">
        <f>+I62</f>
        <v>0</v>
      </c>
      <c r="M62" s="20"/>
      <c r="N62" s="26">
        <f>IF(K62&gt;0,(+L62*W63)*M62,0)</f>
        <v>0</v>
      </c>
      <c r="O62" s="20"/>
      <c r="P62" s="141">
        <f>IF(K62&gt;0,(+L62*X63)*O62,0)</f>
        <v>0</v>
      </c>
      <c r="Q62" s="142"/>
      <c r="R62" s="27"/>
      <c r="S62" s="28">
        <f>IF(K62&gt;0,(+L62*Y63)*R62,0)</f>
        <v>0</v>
      </c>
      <c r="T62" s="21">
        <f t="shared" si="0"/>
        <v>0</v>
      </c>
      <c r="U62" s="22"/>
      <c r="V62" s="71"/>
      <c r="W62" s="80"/>
      <c r="X62" s="80"/>
      <c r="Y62" s="80"/>
      <c r="AA62" s="85"/>
    </row>
    <row r="63" spans="1:27" ht="30.75" customHeight="1" x14ac:dyDescent="0.2">
      <c r="A63" s="93" t="s">
        <v>91</v>
      </c>
      <c r="B63" s="154"/>
      <c r="C63" s="154"/>
      <c r="D63" s="155" t="s">
        <v>5</v>
      </c>
      <c r="E63" s="155"/>
      <c r="F63" s="96"/>
      <c r="G63" s="96"/>
      <c r="H63" s="37" t="s">
        <v>82</v>
      </c>
      <c r="I63" s="156"/>
      <c r="J63" s="156"/>
      <c r="K63" s="20"/>
      <c r="L63" s="34">
        <f>+I63</f>
        <v>0</v>
      </c>
      <c r="M63" s="20"/>
      <c r="N63" s="26">
        <f>IF(K63&gt;0,(+L63*W64)*M63,0)</f>
        <v>0</v>
      </c>
      <c r="O63" s="20"/>
      <c r="P63" s="141">
        <f>IF(K63&gt;0,(+L63*X64)*O63,0)</f>
        <v>0</v>
      </c>
      <c r="Q63" s="142"/>
      <c r="R63" s="27"/>
      <c r="S63" s="28">
        <f>IF(K63&gt;0,(+L63*Y64)*R63,0)</f>
        <v>0</v>
      </c>
      <c r="T63" s="21">
        <f t="shared" si="0"/>
        <v>0</v>
      </c>
      <c r="U63" s="22"/>
      <c r="V63" s="71"/>
      <c r="W63" s="80">
        <v>0.2</v>
      </c>
      <c r="X63" s="80">
        <v>0.3</v>
      </c>
      <c r="Y63" s="80">
        <v>0.5</v>
      </c>
    </row>
    <row r="64" spans="1:27" ht="30.75" customHeight="1" x14ac:dyDescent="0.2">
      <c r="A64" s="93" t="s">
        <v>90</v>
      </c>
      <c r="B64" s="154"/>
      <c r="C64" s="154"/>
      <c r="D64" s="155" t="s">
        <v>5</v>
      </c>
      <c r="E64" s="155"/>
      <c r="F64" s="96"/>
      <c r="G64" s="96"/>
      <c r="H64" s="37" t="s">
        <v>82</v>
      </c>
      <c r="I64" s="156"/>
      <c r="J64" s="156"/>
      <c r="K64" s="20"/>
      <c r="L64" s="34">
        <f>+I64</f>
        <v>0</v>
      </c>
      <c r="M64" s="20"/>
      <c r="N64" s="26">
        <f>IF(K64&gt;0,(+L64*W65)*M64,0)</f>
        <v>0</v>
      </c>
      <c r="O64" s="20"/>
      <c r="P64" s="141">
        <f>IF(K64&gt;0,(+L64*X65)*O64,0)</f>
        <v>0</v>
      </c>
      <c r="Q64" s="142"/>
      <c r="R64" s="27"/>
      <c r="S64" s="28">
        <f>IF(K64&gt;0,(+L64*Y65)*R64,0)</f>
        <v>0</v>
      </c>
      <c r="T64" s="21">
        <f t="shared" si="0"/>
        <v>0</v>
      </c>
      <c r="U64" s="22"/>
      <c r="V64" s="71"/>
      <c r="W64" s="80">
        <v>0.2</v>
      </c>
      <c r="X64" s="80">
        <v>0.3</v>
      </c>
      <c r="Y64" s="80">
        <v>0.5</v>
      </c>
    </row>
    <row r="65" spans="1:25" ht="16.5" customHeight="1" x14ac:dyDescent="0.2">
      <c r="A65" s="152" t="s">
        <v>79</v>
      </c>
      <c r="B65" s="154"/>
      <c r="C65" s="154"/>
      <c r="D65" s="157" t="str">
        <f>IF(Z9=1,"6-12 timer",IF(AA9=1,"f.o.m. 12 timer","under 6 timer"))</f>
        <v>under 6 timer</v>
      </c>
      <c r="E65" s="157"/>
      <c r="F65" s="157"/>
      <c r="G65" s="157"/>
      <c r="H65" s="37" t="s">
        <v>82</v>
      </c>
      <c r="I65" s="158">
        <f>IF(I62&gt;0,I62,IF(I63&gt;0,I63,IF(I64&gt;0,I64,0)))</f>
        <v>0</v>
      </c>
      <c r="J65" s="158"/>
      <c r="K65" s="35"/>
      <c r="L65" s="36">
        <f>IF(K65=1,IF(Z9=1,(I65/2),IF(AA9=1,I65)),0)</f>
        <v>0</v>
      </c>
      <c r="M65" s="20"/>
      <c r="N65" s="26">
        <f>IF(K65&gt;0,(+L65*W66)*M65,0)</f>
        <v>0</v>
      </c>
      <c r="O65" s="20"/>
      <c r="P65" s="141">
        <f>IF(K65&gt;0,(+L65*X66)*O65,0)</f>
        <v>0</v>
      </c>
      <c r="Q65" s="142"/>
      <c r="R65" s="27"/>
      <c r="S65" s="28">
        <f>IF(K65&gt;0,(+L65*Y66)*R65,0)</f>
        <v>0</v>
      </c>
      <c r="T65" s="21">
        <f>ROUND((IF((K65*L65)-N65-P65-S65&lt;0,0,(K65*L65)-N65-P65-S65)),0)</f>
        <v>0</v>
      </c>
      <c r="U65" s="22"/>
      <c r="V65" s="71"/>
      <c r="W65" s="80">
        <v>0.2</v>
      </c>
      <c r="X65" s="80">
        <v>0.3</v>
      </c>
      <c r="Y65" s="80">
        <v>0.5</v>
      </c>
    </row>
    <row r="66" spans="1:25" ht="16.5" customHeight="1" x14ac:dyDescent="0.2">
      <c r="A66" s="143" t="s">
        <v>94</v>
      </c>
      <c r="B66" s="144"/>
      <c r="C66" s="144"/>
      <c r="D66" s="144"/>
      <c r="E66" s="144"/>
      <c r="F66" s="144"/>
      <c r="G66" s="144"/>
      <c r="H66" s="144"/>
      <c r="I66" s="144"/>
      <c r="J66" s="144"/>
      <c r="K66" s="144"/>
      <c r="L66" s="144"/>
      <c r="M66" s="144"/>
      <c r="N66" s="144"/>
      <c r="O66" s="144"/>
      <c r="P66" s="144"/>
      <c r="Q66" s="144"/>
      <c r="R66" s="144"/>
      <c r="S66" s="144"/>
      <c r="T66" s="144"/>
      <c r="U66" s="144"/>
      <c r="V66" s="82"/>
      <c r="W66" s="80">
        <v>0.2</v>
      </c>
      <c r="X66" s="80">
        <v>0.3</v>
      </c>
      <c r="Y66" s="80">
        <v>0.5</v>
      </c>
    </row>
    <row r="67" spans="1:25" ht="16.5" customHeight="1" x14ac:dyDescent="0.2">
      <c r="A67" s="93" t="s">
        <v>100</v>
      </c>
      <c r="B67" s="109"/>
      <c r="C67" s="109"/>
      <c r="D67" s="109"/>
      <c r="E67" s="109"/>
      <c r="F67" s="109"/>
      <c r="G67" s="109"/>
      <c r="H67" s="109"/>
      <c r="I67" s="109"/>
      <c r="J67" s="109"/>
      <c r="K67" s="109"/>
      <c r="L67" s="109"/>
      <c r="M67" s="109"/>
      <c r="N67" s="109"/>
      <c r="O67" s="109"/>
      <c r="P67" s="109"/>
      <c r="Q67" s="109"/>
      <c r="R67" s="109"/>
      <c r="S67" s="109"/>
      <c r="T67" s="109"/>
      <c r="U67" s="109"/>
      <c r="V67" s="70"/>
    </row>
    <row r="68" spans="1:25" ht="16.5" customHeight="1" x14ac:dyDescent="0.2">
      <c r="A68" s="93" t="s">
        <v>83</v>
      </c>
      <c r="B68" s="109"/>
      <c r="C68" s="109"/>
      <c r="D68" s="109"/>
      <c r="E68" s="109"/>
      <c r="F68" s="109"/>
      <c r="G68" s="109"/>
      <c r="H68" s="109"/>
      <c r="I68" s="109"/>
      <c r="J68" s="109"/>
      <c r="K68" s="109"/>
      <c r="L68" s="109"/>
      <c r="M68" s="109"/>
      <c r="N68" s="109"/>
      <c r="O68" s="109"/>
      <c r="P68" s="109"/>
      <c r="Q68" s="109"/>
      <c r="R68" s="109"/>
      <c r="S68" s="109"/>
      <c r="T68" s="109"/>
      <c r="U68" s="109"/>
      <c r="V68" s="70"/>
    </row>
    <row r="69" spans="1:25" ht="9.75" customHeight="1" x14ac:dyDescent="0.2">
      <c r="A69" s="110"/>
      <c r="B69" s="111"/>
      <c r="C69" s="111"/>
      <c r="D69" s="111"/>
      <c r="E69" s="111"/>
      <c r="F69" s="111"/>
      <c r="G69" s="111"/>
      <c r="H69" s="111"/>
      <c r="I69" s="111"/>
      <c r="J69" s="111"/>
      <c r="K69" s="111"/>
      <c r="L69" s="111"/>
      <c r="M69" s="111"/>
      <c r="N69" s="111"/>
      <c r="O69" s="111"/>
      <c r="P69" s="111"/>
      <c r="Q69" s="111"/>
      <c r="R69" s="111"/>
      <c r="S69" s="111"/>
      <c r="T69" s="111"/>
      <c r="U69" s="111"/>
      <c r="V69" s="70"/>
    </row>
    <row r="70" spans="1:25" ht="16.5" customHeight="1" x14ac:dyDescent="0.2">
      <c r="A70" s="104" t="s">
        <v>3</v>
      </c>
      <c r="B70" s="104"/>
      <c r="C70" s="104"/>
      <c r="D70" s="104"/>
      <c r="E70" s="104"/>
      <c r="F70" s="104"/>
      <c r="G70" s="104"/>
      <c r="H70" s="104"/>
      <c r="I70" s="104"/>
      <c r="J70" s="104"/>
      <c r="K70" s="104"/>
      <c r="L70" s="104"/>
      <c r="M70" s="104"/>
      <c r="N70" s="104"/>
      <c r="O70" s="104"/>
      <c r="P70" s="104"/>
      <c r="Q70" s="104"/>
      <c r="R70" s="104"/>
      <c r="S70" s="104"/>
      <c r="T70" s="104"/>
      <c r="U70" s="104"/>
      <c r="V70" s="65"/>
    </row>
    <row r="71" spans="1:25" ht="30" customHeight="1" x14ac:dyDescent="0.2">
      <c r="A71" s="93"/>
      <c r="B71" s="93"/>
      <c r="C71" s="93"/>
      <c r="D71" s="93"/>
      <c r="E71" s="93"/>
      <c r="F71" s="93"/>
      <c r="G71" s="93"/>
      <c r="H71" s="93"/>
      <c r="I71" s="93"/>
      <c r="J71" s="93"/>
      <c r="K71" s="93"/>
      <c r="L71" s="93"/>
      <c r="M71" s="93"/>
      <c r="N71" s="93"/>
      <c r="O71" s="106" t="s">
        <v>34</v>
      </c>
      <c r="P71" s="109"/>
      <c r="Q71" s="109"/>
      <c r="R71" s="106" t="s">
        <v>36</v>
      </c>
      <c r="S71" s="106"/>
      <c r="T71" s="16" t="s">
        <v>0</v>
      </c>
      <c r="U71" s="16" t="s">
        <v>96</v>
      </c>
      <c r="V71" s="71"/>
    </row>
    <row r="72" spans="1:25" ht="16.5" customHeight="1" x14ac:dyDescent="0.2">
      <c r="A72" s="93" t="s">
        <v>95</v>
      </c>
      <c r="B72" s="93"/>
      <c r="C72" s="93"/>
      <c r="D72" s="93"/>
      <c r="E72" s="93"/>
      <c r="F72" s="93"/>
      <c r="G72" s="93"/>
      <c r="H72" s="93"/>
      <c r="I72" s="93"/>
      <c r="J72" s="93"/>
      <c r="K72" s="93"/>
      <c r="L72" s="93"/>
      <c r="M72" s="93"/>
      <c r="N72" s="93"/>
      <c r="O72" s="159"/>
      <c r="P72" s="124"/>
      <c r="Q72" s="124"/>
      <c r="R72" s="160">
        <v>452</v>
      </c>
      <c r="S72" s="160"/>
      <c r="T72" s="21">
        <f>+O72*R72</f>
        <v>0</v>
      </c>
      <c r="U72" s="22"/>
      <c r="V72" s="71"/>
    </row>
    <row r="73" spans="1:25" ht="9.75" customHeight="1" x14ac:dyDescent="0.2">
      <c r="A73" s="147"/>
      <c r="B73" s="148"/>
      <c r="C73" s="148"/>
      <c r="D73" s="148"/>
      <c r="E73" s="148"/>
      <c r="F73" s="148"/>
      <c r="G73" s="148"/>
      <c r="H73" s="148"/>
      <c r="I73" s="148"/>
      <c r="J73" s="148"/>
      <c r="K73" s="148"/>
      <c r="L73" s="148"/>
      <c r="M73" s="148"/>
      <c r="N73" s="148"/>
      <c r="O73" s="148"/>
      <c r="P73" s="148"/>
      <c r="Q73" s="148"/>
      <c r="R73" s="148"/>
      <c r="S73" s="148"/>
      <c r="T73" s="148"/>
      <c r="U73" s="149"/>
      <c r="V73" s="71"/>
    </row>
    <row r="74" spans="1:25" ht="16.5" customHeight="1" x14ac:dyDescent="0.2">
      <c r="A74" s="101" t="s">
        <v>27</v>
      </c>
      <c r="B74" s="112"/>
      <c r="C74" s="112"/>
      <c r="D74" s="112"/>
      <c r="E74" s="112"/>
      <c r="F74" s="112"/>
      <c r="G74" s="112"/>
      <c r="H74" s="112"/>
      <c r="I74" s="112"/>
      <c r="J74" s="112"/>
      <c r="K74" s="112"/>
      <c r="L74" s="112"/>
      <c r="M74" s="112"/>
      <c r="N74" s="112"/>
      <c r="O74" s="112"/>
      <c r="P74" s="112"/>
      <c r="Q74" s="112"/>
      <c r="R74" s="112"/>
      <c r="S74" s="112"/>
      <c r="T74" s="112"/>
      <c r="U74" s="112"/>
      <c r="V74" s="70"/>
    </row>
    <row r="75" spans="1:25" ht="16.5" customHeight="1" x14ac:dyDescent="0.2">
      <c r="A75" s="93"/>
      <c r="B75" s="109"/>
      <c r="C75" s="109"/>
      <c r="D75" s="109"/>
      <c r="E75" s="109"/>
      <c r="F75" s="109"/>
      <c r="G75" s="109"/>
      <c r="H75" s="109"/>
      <c r="I75" s="109"/>
      <c r="J75" s="109"/>
      <c r="K75" s="109"/>
      <c r="L75" s="109"/>
      <c r="M75" s="109"/>
      <c r="N75" s="109"/>
      <c r="O75" s="109"/>
      <c r="P75" s="109"/>
      <c r="Q75" s="109"/>
      <c r="R75" s="106" t="s">
        <v>57</v>
      </c>
      <c r="S75" s="106"/>
      <c r="T75" s="107" t="s">
        <v>0</v>
      </c>
      <c r="U75" s="107" t="s">
        <v>96</v>
      </c>
      <c r="V75" s="71"/>
    </row>
    <row r="76" spans="1:25" ht="16.5" customHeight="1" x14ac:dyDescent="0.2">
      <c r="A76" s="154" t="s">
        <v>43</v>
      </c>
      <c r="B76" s="109"/>
      <c r="C76" s="109"/>
      <c r="D76" s="109"/>
      <c r="E76" s="109"/>
      <c r="F76" s="109"/>
      <c r="G76" s="109"/>
      <c r="H76" s="109"/>
      <c r="I76" s="109"/>
      <c r="J76" s="109"/>
      <c r="K76" s="109"/>
      <c r="L76" s="109"/>
      <c r="M76" s="109"/>
      <c r="N76" s="109"/>
      <c r="O76" s="109"/>
      <c r="P76" s="109"/>
      <c r="Q76" s="109"/>
      <c r="R76" s="106"/>
      <c r="S76" s="106"/>
      <c r="T76" s="108"/>
      <c r="U76" s="108"/>
      <c r="V76" s="71"/>
    </row>
    <row r="77" spans="1:25" ht="16.5" customHeight="1" x14ac:dyDescent="0.2">
      <c r="A77" s="102"/>
      <c r="B77" s="124"/>
      <c r="C77" s="124"/>
      <c r="D77" s="124"/>
      <c r="E77" s="124"/>
      <c r="F77" s="124"/>
      <c r="G77" s="124"/>
      <c r="H77" s="124"/>
      <c r="I77" s="124"/>
      <c r="J77" s="124"/>
      <c r="K77" s="124"/>
      <c r="L77" s="124"/>
      <c r="M77" s="124"/>
      <c r="N77" s="124"/>
      <c r="O77" s="124"/>
      <c r="P77" s="124"/>
      <c r="Q77" s="124"/>
      <c r="R77" s="129"/>
      <c r="S77" s="129"/>
      <c r="T77" s="24"/>
      <c r="U77" s="22"/>
      <c r="V77" s="71"/>
    </row>
    <row r="78" spans="1:25" ht="16.5" customHeight="1" x14ac:dyDescent="0.2">
      <c r="A78" s="102"/>
      <c r="B78" s="124"/>
      <c r="C78" s="124"/>
      <c r="D78" s="124"/>
      <c r="E78" s="124"/>
      <c r="F78" s="124"/>
      <c r="G78" s="124"/>
      <c r="H78" s="124"/>
      <c r="I78" s="124"/>
      <c r="J78" s="124"/>
      <c r="K78" s="124"/>
      <c r="L78" s="124"/>
      <c r="M78" s="124"/>
      <c r="N78" s="124"/>
      <c r="O78" s="124"/>
      <c r="P78" s="124"/>
      <c r="Q78" s="124"/>
      <c r="R78" s="129"/>
      <c r="S78" s="129"/>
      <c r="T78" s="24"/>
      <c r="U78" s="22"/>
      <c r="V78" s="71"/>
    </row>
    <row r="79" spans="1:25" ht="16.5" customHeight="1" x14ac:dyDescent="0.2">
      <c r="A79" s="102"/>
      <c r="B79" s="124"/>
      <c r="C79" s="124"/>
      <c r="D79" s="124"/>
      <c r="E79" s="124"/>
      <c r="F79" s="124"/>
      <c r="G79" s="124"/>
      <c r="H79" s="124"/>
      <c r="I79" s="124"/>
      <c r="J79" s="124"/>
      <c r="K79" s="124"/>
      <c r="L79" s="124"/>
      <c r="M79" s="124"/>
      <c r="N79" s="124"/>
      <c r="O79" s="124"/>
      <c r="P79" s="124"/>
      <c r="Q79" s="124"/>
      <c r="R79" s="129"/>
      <c r="S79" s="129"/>
      <c r="T79" s="24"/>
      <c r="U79" s="22"/>
      <c r="V79" s="71"/>
    </row>
    <row r="80" spans="1:25" ht="16.5" customHeight="1" x14ac:dyDescent="0.2">
      <c r="A80" s="102"/>
      <c r="B80" s="124"/>
      <c r="C80" s="124"/>
      <c r="D80" s="124"/>
      <c r="E80" s="124"/>
      <c r="F80" s="124"/>
      <c r="G80" s="124"/>
      <c r="H80" s="124"/>
      <c r="I80" s="124"/>
      <c r="J80" s="124"/>
      <c r="K80" s="124"/>
      <c r="L80" s="124"/>
      <c r="M80" s="124"/>
      <c r="N80" s="124"/>
      <c r="O80" s="124"/>
      <c r="P80" s="124"/>
      <c r="Q80" s="124"/>
      <c r="R80" s="129"/>
      <c r="S80" s="129"/>
      <c r="T80" s="24"/>
      <c r="U80" s="22"/>
      <c r="V80" s="71"/>
    </row>
    <row r="81" spans="1:39" ht="16.5" customHeight="1" x14ac:dyDescent="0.2">
      <c r="A81" s="110"/>
      <c r="B81" s="161"/>
      <c r="C81" s="161"/>
      <c r="D81" s="161"/>
      <c r="E81" s="161"/>
      <c r="F81" s="161"/>
      <c r="G81" s="161"/>
      <c r="H81" s="161"/>
      <c r="I81" s="161"/>
      <c r="J81" s="161"/>
      <c r="K81" s="161"/>
      <c r="L81" s="161"/>
      <c r="M81" s="161"/>
      <c r="N81" s="161"/>
      <c r="O81" s="161"/>
      <c r="P81" s="161"/>
      <c r="Q81" s="161"/>
      <c r="R81" s="161"/>
      <c r="S81" s="161"/>
      <c r="T81" s="161"/>
      <c r="U81" s="161"/>
      <c r="V81" s="70"/>
    </row>
    <row r="82" spans="1:39" ht="16.5" customHeight="1" x14ac:dyDescent="0.2">
      <c r="A82" s="93" t="s">
        <v>16</v>
      </c>
      <c r="B82" s="109"/>
      <c r="C82" s="109"/>
      <c r="D82" s="109"/>
      <c r="E82" s="109"/>
      <c r="F82" s="109"/>
      <c r="G82" s="109"/>
      <c r="H82" s="109"/>
      <c r="I82" s="109"/>
      <c r="J82" s="109"/>
      <c r="K82" s="109"/>
      <c r="L82" s="109"/>
      <c r="M82" s="109"/>
      <c r="N82" s="109"/>
      <c r="O82" s="109"/>
      <c r="P82" s="109"/>
      <c r="Q82" s="109"/>
      <c r="R82" s="109"/>
      <c r="S82" s="109"/>
      <c r="T82" s="38">
        <f>+T26+T31+T32+T33+T37+T38+T40+T41+T49+T50+T51+T52+T57+T58+T59+T60+T62+T63+T64+T65+T72+T77+T78+T79+T80</f>
        <v>384</v>
      </c>
      <c r="U82" s="15"/>
      <c r="V82" s="77"/>
    </row>
    <row r="83" spans="1:39" ht="16.5" customHeight="1" x14ac:dyDescent="0.2">
      <c r="A83" s="93" t="s">
        <v>37</v>
      </c>
      <c r="B83" s="109"/>
      <c r="C83" s="109"/>
      <c r="D83" s="109"/>
      <c r="E83" s="109"/>
      <c r="F83" s="102"/>
      <c r="G83" s="124"/>
      <c r="H83" s="124"/>
      <c r="I83" s="124"/>
      <c r="J83" s="124"/>
      <c r="K83" s="124"/>
      <c r="L83" s="124"/>
      <c r="M83" s="124"/>
      <c r="N83" s="124"/>
      <c r="O83" s="124"/>
      <c r="P83" s="124"/>
      <c r="Q83" s="124"/>
      <c r="R83" s="124"/>
      <c r="S83" s="124"/>
      <c r="T83" s="24"/>
      <c r="U83" s="22"/>
      <c r="V83" s="71"/>
    </row>
    <row r="84" spans="1:39" ht="16.5" customHeight="1" x14ac:dyDescent="0.2">
      <c r="A84" s="93" t="s">
        <v>25</v>
      </c>
      <c r="B84" s="109"/>
      <c r="C84" s="109"/>
      <c r="D84" s="109"/>
      <c r="E84" s="109"/>
      <c r="F84" s="102"/>
      <c r="G84" s="124"/>
      <c r="H84" s="124"/>
      <c r="I84" s="124"/>
      <c r="J84" s="124"/>
      <c r="K84" s="124"/>
      <c r="L84" s="124"/>
      <c r="M84" s="124"/>
      <c r="N84" s="124"/>
      <c r="O84" s="124"/>
      <c r="P84" s="124"/>
      <c r="Q84" s="124"/>
      <c r="R84" s="124"/>
      <c r="S84" s="124"/>
      <c r="T84" s="24"/>
      <c r="U84" s="22"/>
      <c r="V84" s="71"/>
    </row>
    <row r="85" spans="1:39" ht="16.5" customHeight="1" x14ac:dyDescent="0.2">
      <c r="A85" s="154" t="s">
        <v>52</v>
      </c>
      <c r="B85" s="109"/>
      <c r="C85" s="109"/>
      <c r="D85" s="109"/>
      <c r="E85" s="109"/>
      <c r="F85" s="109"/>
      <c r="G85" s="109"/>
      <c r="H85" s="109"/>
      <c r="I85" s="109"/>
      <c r="J85" s="109"/>
      <c r="K85" s="109"/>
      <c r="L85" s="109"/>
      <c r="M85" s="109"/>
      <c r="N85" s="109"/>
      <c r="O85" s="109"/>
      <c r="P85" s="109"/>
      <c r="Q85" s="109"/>
      <c r="R85" s="109"/>
      <c r="S85" s="109"/>
      <c r="T85" s="39">
        <f>+T82-SUM(T83:T84)</f>
        <v>384</v>
      </c>
      <c r="U85" s="15"/>
      <c r="V85" s="77"/>
    </row>
    <row r="86" spans="1:39" ht="9.75" customHeight="1" x14ac:dyDescent="0.2">
      <c r="A86" s="110"/>
      <c r="B86" s="161"/>
      <c r="C86" s="161"/>
      <c r="D86" s="161"/>
      <c r="E86" s="161"/>
      <c r="F86" s="161"/>
      <c r="G86" s="161"/>
      <c r="H86" s="161"/>
      <c r="I86" s="161"/>
      <c r="J86" s="161"/>
      <c r="K86" s="161"/>
      <c r="L86" s="161"/>
      <c r="M86" s="161"/>
      <c r="N86" s="161"/>
      <c r="O86" s="161"/>
      <c r="P86" s="161"/>
      <c r="Q86" s="161"/>
      <c r="R86" s="161"/>
      <c r="S86" s="161"/>
      <c r="T86" s="161"/>
      <c r="U86" s="161"/>
      <c r="V86" s="70"/>
    </row>
    <row r="87" spans="1:39" ht="17.45" customHeight="1" x14ac:dyDescent="0.2">
      <c r="A87" s="104" t="s">
        <v>88</v>
      </c>
      <c r="B87" s="104"/>
      <c r="C87" s="104"/>
      <c r="D87" s="104"/>
      <c r="E87" s="104"/>
      <c r="F87" s="104"/>
      <c r="G87" s="104"/>
      <c r="H87" s="104"/>
      <c r="I87" s="104"/>
      <c r="J87" s="104"/>
      <c r="K87" s="104"/>
      <c r="L87" s="104"/>
      <c r="M87" s="104"/>
      <c r="N87" s="104"/>
      <c r="O87" s="104"/>
      <c r="P87" s="104"/>
      <c r="Q87" s="104"/>
      <c r="R87" s="104"/>
      <c r="S87" s="104"/>
      <c r="T87" s="104"/>
      <c r="U87" s="104"/>
      <c r="V87" s="65"/>
    </row>
    <row r="88" spans="1:39" ht="16.5" customHeight="1" x14ac:dyDescent="0.2">
      <c r="A88" s="40"/>
      <c r="B88" s="154" t="s">
        <v>42</v>
      </c>
      <c r="C88" s="154"/>
      <c r="D88" s="40"/>
      <c r="E88" s="154" t="s">
        <v>28</v>
      </c>
      <c r="F88" s="154"/>
      <c r="G88" s="154"/>
      <c r="H88" s="154"/>
      <c r="I88" s="154"/>
      <c r="J88" s="154"/>
      <c r="K88" s="41"/>
      <c r="L88" s="162" t="s">
        <v>60</v>
      </c>
      <c r="M88" s="162"/>
      <c r="N88" s="162"/>
      <c r="O88" s="162"/>
      <c r="P88" s="162"/>
      <c r="Q88" s="162"/>
      <c r="R88" s="162"/>
      <c r="S88" s="162"/>
      <c r="T88" s="162"/>
      <c r="U88" s="162"/>
      <c r="V88" s="86"/>
    </row>
    <row r="89" spans="1:39" ht="16.5" customHeight="1" x14ac:dyDescent="0.2">
      <c r="A89" s="154" t="s">
        <v>61</v>
      </c>
      <c r="B89" s="154"/>
      <c r="C89" s="154"/>
      <c r="D89" s="154"/>
      <c r="E89" s="154"/>
      <c r="F89" s="165"/>
      <c r="G89" s="165"/>
      <c r="H89" s="165"/>
      <c r="I89" s="165"/>
      <c r="J89" s="165"/>
      <c r="K89" s="41"/>
      <c r="L89" s="42"/>
      <c r="M89" s="166" t="s">
        <v>62</v>
      </c>
      <c r="N89" s="166"/>
      <c r="O89" s="166"/>
      <c r="P89" s="165"/>
      <c r="Q89" s="165"/>
      <c r="R89" s="167" t="s">
        <v>63</v>
      </c>
      <c r="S89" s="168"/>
      <c r="T89" s="168"/>
      <c r="U89" s="169"/>
      <c r="V89" s="87"/>
    </row>
    <row r="90" spans="1:39" s="11" customFormat="1" ht="16.5" customHeight="1" x14ac:dyDescent="0.2">
      <c r="A90" s="154" t="s">
        <v>19</v>
      </c>
      <c r="B90" s="109"/>
      <c r="C90" s="109"/>
      <c r="D90" s="109"/>
      <c r="E90" s="154" t="s">
        <v>32</v>
      </c>
      <c r="F90" s="154"/>
      <c r="G90" s="154"/>
      <c r="H90" s="154"/>
      <c r="I90" s="154"/>
      <c r="J90" s="154"/>
      <c r="K90" s="43"/>
      <c r="L90" s="154" t="s">
        <v>11</v>
      </c>
      <c r="M90" s="154"/>
      <c r="N90" s="154"/>
      <c r="O90" s="154"/>
      <c r="P90" s="154"/>
      <c r="Q90" s="154"/>
      <c r="R90" s="154"/>
      <c r="S90" s="154"/>
      <c r="T90" s="154"/>
      <c r="U90" s="154"/>
      <c r="V90" s="67"/>
      <c r="W90" s="8"/>
      <c r="X90" s="8"/>
      <c r="Y90" s="8"/>
      <c r="Z90" s="8"/>
      <c r="AA90" s="8"/>
      <c r="AB90" s="8"/>
      <c r="AC90" s="8"/>
      <c r="AD90" s="88"/>
      <c r="AE90" s="8"/>
      <c r="AF90" s="8"/>
      <c r="AG90" s="8"/>
      <c r="AH90" s="8"/>
      <c r="AI90" s="8"/>
      <c r="AJ90" s="8"/>
      <c r="AK90" s="8"/>
      <c r="AL90" s="8"/>
      <c r="AM90" s="8"/>
    </row>
    <row r="91" spans="1:39" s="11" customFormat="1" ht="30" customHeight="1" x14ac:dyDescent="0.2">
      <c r="A91" s="163"/>
      <c r="B91" s="163"/>
      <c r="C91" s="163"/>
      <c r="D91" s="163"/>
      <c r="E91" s="164"/>
      <c r="F91" s="164"/>
      <c r="G91" s="164"/>
      <c r="H91" s="164"/>
      <c r="I91" s="164"/>
      <c r="J91" s="164"/>
      <c r="K91" s="44"/>
      <c r="L91" s="164"/>
      <c r="M91" s="164"/>
      <c r="N91" s="164"/>
      <c r="O91" s="164"/>
      <c r="P91" s="164"/>
      <c r="Q91" s="164"/>
      <c r="R91" s="164"/>
      <c r="S91" s="164"/>
      <c r="T91" s="164"/>
      <c r="U91" s="164"/>
      <c r="V91" s="89"/>
      <c r="W91" s="8"/>
      <c r="X91" s="8"/>
      <c r="Y91" s="8"/>
      <c r="Z91" s="8"/>
      <c r="AA91" s="8"/>
      <c r="AB91" s="8"/>
      <c r="AC91" s="8"/>
      <c r="AD91" s="88"/>
      <c r="AE91" s="8"/>
      <c r="AF91" s="8"/>
      <c r="AG91" s="8"/>
      <c r="AH91" s="8"/>
      <c r="AI91" s="8"/>
      <c r="AJ91" s="8"/>
      <c r="AK91" s="8"/>
      <c r="AL91" s="8"/>
      <c r="AM91" s="8"/>
    </row>
    <row r="92" spans="1:39" ht="16.5" customHeight="1" x14ac:dyDescent="0.2"/>
    <row r="93" spans="1:39" s="12" customFormat="1" ht="29.25" customHeight="1" x14ac:dyDescent="0.2">
      <c r="A93" s="6"/>
      <c r="B93" s="6"/>
      <c r="C93" s="6"/>
      <c r="D93" s="6"/>
      <c r="E93" s="6"/>
      <c r="F93" s="6"/>
      <c r="G93" s="6"/>
      <c r="H93" s="6"/>
      <c r="I93" s="6"/>
      <c r="J93" s="6"/>
      <c r="K93" s="6"/>
      <c r="L93" s="6"/>
      <c r="M93" s="6"/>
      <c r="N93" s="6"/>
      <c r="O93" s="6"/>
      <c r="P93" s="6"/>
      <c r="Q93" s="6"/>
      <c r="R93" s="6"/>
      <c r="S93" s="6"/>
      <c r="T93" s="6"/>
      <c r="U93" s="6"/>
      <c r="V93" s="10"/>
      <c r="W93" s="9"/>
      <c r="X93" s="9"/>
      <c r="Y93" s="9"/>
      <c r="Z93" s="9"/>
      <c r="AA93" s="9"/>
      <c r="AB93" s="9"/>
      <c r="AC93" s="9"/>
      <c r="AD93" s="90"/>
      <c r="AE93" s="9"/>
      <c r="AF93" s="9"/>
      <c r="AG93" s="9"/>
      <c r="AH93" s="9"/>
      <c r="AI93" s="9"/>
      <c r="AJ93" s="9"/>
      <c r="AK93" s="9"/>
      <c r="AL93" s="9"/>
      <c r="AM93" s="9"/>
    </row>
  </sheetData>
  <sheetProtection sheet="1" objects="1" scenarios="1"/>
  <mergeCells count="275">
    <mergeCell ref="A6:D6"/>
    <mergeCell ref="E6:K6"/>
    <mergeCell ref="L6:M6"/>
    <mergeCell ref="N6:P6"/>
    <mergeCell ref="R6:S6"/>
    <mergeCell ref="T6:U6"/>
    <mergeCell ref="A1:S1"/>
    <mergeCell ref="T1:U1"/>
    <mergeCell ref="A2:T2"/>
    <mergeCell ref="A4:U4"/>
    <mergeCell ref="A5:D5"/>
    <mergeCell ref="E5:K5"/>
    <mergeCell ref="L5:M5"/>
    <mergeCell ref="N5:P5"/>
    <mergeCell ref="R5:S5"/>
    <mergeCell ref="T5:U5"/>
    <mergeCell ref="A7:U7"/>
    <mergeCell ref="A8:D8"/>
    <mergeCell ref="E8:K8"/>
    <mergeCell ref="L8:M8"/>
    <mergeCell ref="N8:U8"/>
    <mergeCell ref="A9:D9"/>
    <mergeCell ref="E9:K9"/>
    <mergeCell ref="L9:M9"/>
    <mergeCell ref="N9:U9"/>
    <mergeCell ref="R13:S14"/>
    <mergeCell ref="A14:B14"/>
    <mergeCell ref="C14:D14"/>
    <mergeCell ref="E14:G14"/>
    <mergeCell ref="H14:J14"/>
    <mergeCell ref="A10:D10"/>
    <mergeCell ref="E10:U10"/>
    <mergeCell ref="A11:U11"/>
    <mergeCell ref="A12:U12"/>
    <mergeCell ref="A13:B13"/>
    <mergeCell ref="C13:D13"/>
    <mergeCell ref="E13:G13"/>
    <mergeCell ref="H13:J13"/>
    <mergeCell ref="T13:T14"/>
    <mergeCell ref="U13:U14"/>
    <mergeCell ref="L13:N14"/>
    <mergeCell ref="O13:Q14"/>
    <mergeCell ref="R15:S15"/>
    <mergeCell ref="A16:B16"/>
    <mergeCell ref="C16:D16"/>
    <mergeCell ref="E16:G16"/>
    <mergeCell ref="H16:J16"/>
    <mergeCell ref="L16:N16"/>
    <mergeCell ref="O16:Q16"/>
    <mergeCell ref="R16:S16"/>
    <mergeCell ref="A15:B15"/>
    <mergeCell ref="C15:D15"/>
    <mergeCell ref="E15:G15"/>
    <mergeCell ref="H15:J15"/>
    <mergeCell ref="L15:N15"/>
    <mergeCell ref="O15:Q15"/>
    <mergeCell ref="R17:S17"/>
    <mergeCell ref="A18:B18"/>
    <mergeCell ref="C18:D18"/>
    <mergeCell ref="E18:G18"/>
    <mergeCell ref="H18:J18"/>
    <mergeCell ref="L18:N18"/>
    <mergeCell ref="O18:Q18"/>
    <mergeCell ref="R18:S18"/>
    <mergeCell ref="A17:B17"/>
    <mergeCell ref="C17:D17"/>
    <mergeCell ref="E17:G17"/>
    <mergeCell ref="H17:J17"/>
    <mergeCell ref="L17:N17"/>
    <mergeCell ref="O17:Q17"/>
    <mergeCell ref="R19:S19"/>
    <mergeCell ref="A20:B20"/>
    <mergeCell ref="C20:D20"/>
    <mergeCell ref="E20:G20"/>
    <mergeCell ref="H20:J20"/>
    <mergeCell ref="L20:N20"/>
    <mergeCell ref="O20:Q20"/>
    <mergeCell ref="R20:S20"/>
    <mergeCell ref="A19:B19"/>
    <mergeCell ref="C19:D19"/>
    <mergeCell ref="E19:G19"/>
    <mergeCell ref="H19:J19"/>
    <mergeCell ref="L19:N19"/>
    <mergeCell ref="O19:Q19"/>
    <mergeCell ref="R21:S21"/>
    <mergeCell ref="A22:B22"/>
    <mergeCell ref="C22:D22"/>
    <mergeCell ref="E22:G22"/>
    <mergeCell ref="H22:J22"/>
    <mergeCell ref="L22:N22"/>
    <mergeCell ref="O22:Q22"/>
    <mergeCell ref="R22:S22"/>
    <mergeCell ref="A21:B21"/>
    <mergeCell ref="C21:D21"/>
    <mergeCell ref="E21:G21"/>
    <mergeCell ref="H21:J21"/>
    <mergeCell ref="L21:N21"/>
    <mergeCell ref="O21:Q21"/>
    <mergeCell ref="R23:S23"/>
    <mergeCell ref="A24:B24"/>
    <mergeCell ref="C24:D24"/>
    <mergeCell ref="E24:G24"/>
    <mergeCell ref="H24:J24"/>
    <mergeCell ref="L24:N24"/>
    <mergeCell ref="O24:Q24"/>
    <mergeCell ref="R24:S24"/>
    <mergeCell ref="A23:B23"/>
    <mergeCell ref="C23:D23"/>
    <mergeCell ref="E23:G23"/>
    <mergeCell ref="H23:J23"/>
    <mergeCell ref="L23:N23"/>
    <mergeCell ref="O23:Q23"/>
    <mergeCell ref="A28:U28"/>
    <mergeCell ref="A29:U29"/>
    <mergeCell ref="A30:N30"/>
    <mergeCell ref="O30:Q30"/>
    <mergeCell ref="R30:S30"/>
    <mergeCell ref="A31:N31"/>
    <mergeCell ref="O31:Q31"/>
    <mergeCell ref="R31:S31"/>
    <mergeCell ref="R25:S25"/>
    <mergeCell ref="A26:K26"/>
    <mergeCell ref="L26:N26"/>
    <mergeCell ref="O26:Q26"/>
    <mergeCell ref="R26:S26"/>
    <mergeCell ref="A27:K27"/>
    <mergeCell ref="L27:N27"/>
    <mergeCell ref="O27:Q27"/>
    <mergeCell ref="R27:U27"/>
    <mergeCell ref="A25:B25"/>
    <mergeCell ref="C25:D25"/>
    <mergeCell ref="E25:G25"/>
    <mergeCell ref="H25:J25"/>
    <mergeCell ref="L25:N25"/>
    <mergeCell ref="O25:Q25"/>
    <mergeCell ref="A32:C32"/>
    <mergeCell ref="D32:G32"/>
    <mergeCell ref="H32:N32"/>
    <mergeCell ref="O32:Q32"/>
    <mergeCell ref="R32:S32"/>
    <mergeCell ref="A33:C33"/>
    <mergeCell ref="D33:G33"/>
    <mergeCell ref="H33:N33"/>
    <mergeCell ref="O33:Q33"/>
    <mergeCell ref="R33:S33"/>
    <mergeCell ref="A37:J37"/>
    <mergeCell ref="P37:Q37"/>
    <mergeCell ref="A38:J38"/>
    <mergeCell ref="P38:Q38"/>
    <mergeCell ref="A39:C39"/>
    <mergeCell ref="D39:G39"/>
    <mergeCell ref="I39:J39"/>
    <mergeCell ref="M39:U39"/>
    <mergeCell ref="A34:U34"/>
    <mergeCell ref="A35:J35"/>
    <mergeCell ref="M35:S35"/>
    <mergeCell ref="A36:J36"/>
    <mergeCell ref="M36:N36"/>
    <mergeCell ref="O36:Q36"/>
    <mergeCell ref="R36:S36"/>
    <mergeCell ref="A44:U44"/>
    <mergeCell ref="A46:U46"/>
    <mergeCell ref="A47:L47"/>
    <mergeCell ref="M47:Q47"/>
    <mergeCell ref="A48:L48"/>
    <mergeCell ref="M48:N48"/>
    <mergeCell ref="P48:Q48"/>
    <mergeCell ref="U47:U48"/>
    <mergeCell ref="A40:J40"/>
    <mergeCell ref="P40:Q40"/>
    <mergeCell ref="A41:J41"/>
    <mergeCell ref="P41:Q41"/>
    <mergeCell ref="A42:U42"/>
    <mergeCell ref="A43:U43"/>
    <mergeCell ref="A51:L51"/>
    <mergeCell ref="M51:N51"/>
    <mergeCell ref="P51:R51"/>
    <mergeCell ref="A52:L52"/>
    <mergeCell ref="M52:N52"/>
    <mergeCell ref="P52:R52"/>
    <mergeCell ref="A49:L49"/>
    <mergeCell ref="M49:N49"/>
    <mergeCell ref="P49:R49"/>
    <mergeCell ref="A50:L50"/>
    <mergeCell ref="M50:N50"/>
    <mergeCell ref="P50:R50"/>
    <mergeCell ref="A57:J57"/>
    <mergeCell ref="P57:Q57"/>
    <mergeCell ref="A58:J58"/>
    <mergeCell ref="P58:Q58"/>
    <mergeCell ref="A59:J59"/>
    <mergeCell ref="P59:Q59"/>
    <mergeCell ref="A53:U53"/>
    <mergeCell ref="A54:U54"/>
    <mergeCell ref="A55:J55"/>
    <mergeCell ref="M55:S55"/>
    <mergeCell ref="A56:J56"/>
    <mergeCell ref="M56:N56"/>
    <mergeCell ref="O56:Q56"/>
    <mergeCell ref="R56:S56"/>
    <mergeCell ref="A60:C60"/>
    <mergeCell ref="D60:J60"/>
    <mergeCell ref="P60:Q60"/>
    <mergeCell ref="A61:U61"/>
    <mergeCell ref="A62:C62"/>
    <mergeCell ref="D62:E62"/>
    <mergeCell ref="F62:G62"/>
    <mergeCell ref="I62:J62"/>
    <mergeCell ref="P62:Q62"/>
    <mergeCell ref="A65:C65"/>
    <mergeCell ref="D65:G65"/>
    <mergeCell ref="I65:J65"/>
    <mergeCell ref="P65:Q65"/>
    <mergeCell ref="A66:U66"/>
    <mergeCell ref="A67:U67"/>
    <mergeCell ref="A63:C63"/>
    <mergeCell ref="D63:E63"/>
    <mergeCell ref="F63:G63"/>
    <mergeCell ref="I63:J63"/>
    <mergeCell ref="P63:Q63"/>
    <mergeCell ref="A64:C64"/>
    <mergeCell ref="D64:E64"/>
    <mergeCell ref="F64:G64"/>
    <mergeCell ref="I64:J64"/>
    <mergeCell ref="P64:Q64"/>
    <mergeCell ref="A72:N72"/>
    <mergeCell ref="O72:Q72"/>
    <mergeCell ref="R72:S72"/>
    <mergeCell ref="A74:U74"/>
    <mergeCell ref="A75:Q75"/>
    <mergeCell ref="R75:S76"/>
    <mergeCell ref="A76:Q76"/>
    <mergeCell ref="A68:U68"/>
    <mergeCell ref="A69:U69"/>
    <mergeCell ref="A70:U70"/>
    <mergeCell ref="A71:N71"/>
    <mergeCell ref="O71:Q71"/>
    <mergeCell ref="R71:S71"/>
    <mergeCell ref="L88:U88"/>
    <mergeCell ref="A80:Q80"/>
    <mergeCell ref="R80:S80"/>
    <mergeCell ref="A81:U81"/>
    <mergeCell ref="A82:S82"/>
    <mergeCell ref="A83:E83"/>
    <mergeCell ref="F83:S83"/>
    <mergeCell ref="A77:Q77"/>
    <mergeCell ref="R77:S77"/>
    <mergeCell ref="A78:Q78"/>
    <mergeCell ref="R78:S78"/>
    <mergeCell ref="A79:Q79"/>
    <mergeCell ref="R79:S79"/>
    <mergeCell ref="A91:D91"/>
    <mergeCell ref="E91:J91"/>
    <mergeCell ref="L91:U91"/>
    <mergeCell ref="A45:U45"/>
    <mergeCell ref="A73:U73"/>
    <mergeCell ref="U75:U76"/>
    <mergeCell ref="T75:T76"/>
    <mergeCell ref="S47:S48"/>
    <mergeCell ref="T47:T48"/>
    <mergeCell ref="A89:E89"/>
    <mergeCell ref="F89:J89"/>
    <mergeCell ref="M89:O89"/>
    <mergeCell ref="P89:Q89"/>
    <mergeCell ref="R89:U89"/>
    <mergeCell ref="A90:D90"/>
    <mergeCell ref="E90:J90"/>
    <mergeCell ref="L90:U90"/>
    <mergeCell ref="A84:E84"/>
    <mergeCell ref="F84:S84"/>
    <mergeCell ref="A85:S85"/>
    <mergeCell ref="A86:U86"/>
    <mergeCell ref="A87:U87"/>
    <mergeCell ref="B88:C88"/>
    <mergeCell ref="E88:J88"/>
  </mergeCells>
  <pageMargins left="0.7" right="0.7" top="0.75" bottom="0.75" header="0.3" footer="0.3"/>
  <pageSetup paperSize="9" scale="48" fitToWidth="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2:A28"/>
  <sheetViews>
    <sheetView showGridLines="0" workbookViewId="0">
      <selection activeCell="J41" sqref="J41"/>
    </sheetView>
  </sheetViews>
  <sheetFormatPr baseColWidth="10" defaultRowHeight="12.75" x14ac:dyDescent="0.2"/>
  <sheetData>
    <row r="2" spans="1:1" s="2" customFormat="1" ht="15" x14ac:dyDescent="0.25">
      <c r="A2" s="1" t="s">
        <v>46</v>
      </c>
    </row>
    <row r="3" spans="1:1" s="2" customFormat="1" ht="14.25" x14ac:dyDescent="0.2"/>
    <row r="4" spans="1:1" s="2" customFormat="1" ht="15" x14ac:dyDescent="0.25">
      <c r="A4" s="3"/>
    </row>
    <row r="5" spans="1:1" s="2" customFormat="1" ht="14.25" x14ac:dyDescent="0.2">
      <c r="A5" s="4"/>
    </row>
    <row r="6" spans="1:1" s="2" customFormat="1" ht="14.25" x14ac:dyDescent="0.2">
      <c r="A6" s="4"/>
    </row>
    <row r="7" spans="1:1" s="2" customFormat="1" ht="14.25" x14ac:dyDescent="0.2"/>
    <row r="8" spans="1:1" s="2" customFormat="1" ht="14.25" x14ac:dyDescent="0.2"/>
    <row r="9" spans="1:1" s="2" customFormat="1" ht="14.25" x14ac:dyDescent="0.2"/>
    <row r="10" spans="1:1" s="2" customFormat="1" ht="14.25" x14ac:dyDescent="0.2"/>
    <row r="11" spans="1:1" s="2" customFormat="1" ht="14.25" x14ac:dyDescent="0.2"/>
    <row r="12" spans="1:1" s="2" customFormat="1" ht="14.25" x14ac:dyDescent="0.2"/>
    <row r="13" spans="1:1" s="2" customFormat="1" ht="14.25" x14ac:dyDescent="0.2"/>
    <row r="14" spans="1:1" s="2" customFormat="1" ht="14.25" x14ac:dyDescent="0.2"/>
    <row r="15" spans="1:1" s="2" customFormat="1" ht="14.25" x14ac:dyDescent="0.2"/>
    <row r="16" spans="1:1" s="2" customFormat="1" ht="14.25" x14ac:dyDescent="0.2"/>
    <row r="17" s="2" customFormat="1" ht="14.25" x14ac:dyDescent="0.2"/>
    <row r="18" s="2" customFormat="1" ht="14.25" x14ac:dyDescent="0.2"/>
    <row r="19" s="2" customFormat="1" ht="14.25" x14ac:dyDescent="0.2"/>
    <row r="20" s="2" customFormat="1" ht="14.25" x14ac:dyDescent="0.2"/>
    <row r="21" s="2" customFormat="1" ht="14.25" x14ac:dyDescent="0.2"/>
    <row r="22" s="2" customFormat="1" ht="14.25" x14ac:dyDescent="0.2"/>
    <row r="23" s="2" customFormat="1" ht="14.25" x14ac:dyDescent="0.2"/>
    <row r="24" s="2" customFormat="1" ht="14.25" x14ac:dyDescent="0.2"/>
    <row r="25" s="2" customFormat="1" ht="14.25" x14ac:dyDescent="0.2"/>
    <row r="26" s="2" customFormat="1" ht="14.25" x14ac:dyDescent="0.2"/>
    <row r="27" s="2" customFormat="1" ht="14.25" x14ac:dyDescent="0.2"/>
    <row r="28" s="2" customFormat="1" ht="14.25" x14ac:dyDescent="0.2"/>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Navngitte områder</vt:lpstr>
      </vt:variant>
      <vt:variant>
        <vt:i4>2</vt:i4>
      </vt:variant>
    </vt:vector>
  </HeadingPairs>
  <TitlesOfParts>
    <vt:vector size="5" baseType="lpstr">
      <vt:lpstr>Fra 01.01.2026-</vt:lpstr>
      <vt:lpstr>Fra 01.01.2025-31.12.25</vt:lpstr>
      <vt:lpstr>Info</vt:lpstr>
      <vt:lpstr>'Fra 01.01.2025-31.12.25'!Utskriftsområde</vt:lpstr>
      <vt:lpstr>'Fra 01.01.2026-'!Utskriftsområde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Eli Sandslett</cp:lastModifiedBy>
  <cp:lastPrinted>2026-01-07T11:15:37Z</cp:lastPrinted>
  <dcterms:created xsi:type="dcterms:W3CDTF">2010-12-10T08:56:21Z</dcterms:created>
  <dcterms:modified xsi:type="dcterms:W3CDTF">2026-03-04T17:38:27Z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ed6534-701e-4052-b9aa-6ed330ffc3a5_Enabled">
    <vt:lpwstr>true</vt:lpwstr>
  </property>
  <property fmtid="{D5CDD505-2E9C-101B-9397-08002B2CF9AE}" pid="3" name="MSIP_Label_68ed6534-701e-4052-b9aa-6ed330ffc3a5_SetDate">
    <vt:lpwstr>2026-01-06T07:38:00Z</vt:lpwstr>
  </property>
  <property fmtid="{D5CDD505-2E9C-101B-9397-08002B2CF9AE}" pid="4" name="MSIP_Label_68ed6534-701e-4052-b9aa-6ed330ffc3a5_Method">
    <vt:lpwstr>Privileged</vt:lpwstr>
  </property>
  <property fmtid="{D5CDD505-2E9C-101B-9397-08002B2CF9AE}" pid="5" name="MSIP_Label_68ed6534-701e-4052-b9aa-6ed330ffc3a5_Name">
    <vt:lpwstr>Åpen</vt:lpwstr>
  </property>
  <property fmtid="{D5CDD505-2E9C-101B-9397-08002B2CF9AE}" pid="6" name="MSIP_Label_68ed6534-701e-4052-b9aa-6ed330ffc3a5_SiteId">
    <vt:lpwstr>c9b0d3b5-c035-4c08-8136-760ae8c28600</vt:lpwstr>
  </property>
  <property fmtid="{D5CDD505-2E9C-101B-9397-08002B2CF9AE}" pid="7" name="MSIP_Label_68ed6534-701e-4052-b9aa-6ed330ffc3a5_ActionId">
    <vt:lpwstr>bebbf015-978c-4226-9dcd-ea11670591a9</vt:lpwstr>
  </property>
  <property fmtid="{D5CDD505-2E9C-101B-9397-08002B2CF9AE}" pid="8" name="MSIP_Label_68ed6534-701e-4052-b9aa-6ed330ffc3a5_ContentBits">
    <vt:lpwstr>0</vt:lpwstr>
  </property>
  <property fmtid="{D5CDD505-2E9C-101B-9397-08002B2CF9AE}" pid="9" name="MSIP_Label_68ed6534-701e-4052-b9aa-6ed330ffc3a5_Tag">
    <vt:lpwstr>10, 0, 1, 1</vt:lpwstr>
  </property>
</Properties>
</file>